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Default Extension="wdp" ContentType="image/vnd.ms-photo"/>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mzhomedir-v\HomeDir\mznoltl\!Web Postings\ASAM\"/>
    </mc:Choice>
  </mc:AlternateContent>
  <bookViews>
    <workbookView xWindow="0" yWindow="0" windowWidth="20490" windowHeight="7020" activeTab="1"/>
  </bookViews>
  <sheets>
    <sheet name="How to use" sheetId="5" r:id="rId1"/>
    <sheet name="Staffing Standards Calculation " sheetId="1" r:id="rId2"/>
    <sheet name="Staffing for LOC and Site" sheetId="2"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6" i="1" l="1"/>
  <c r="D6" i="1" s="1"/>
  <c r="G6" i="1" s="1"/>
  <c r="F6" i="1"/>
  <c r="H6" i="1"/>
  <c r="J6" i="1"/>
  <c r="K6" i="1" s="1"/>
  <c r="L6" i="1"/>
  <c r="O6" i="1" s="1"/>
  <c r="N6" i="1"/>
  <c r="R6" i="1"/>
  <c r="T6" i="1"/>
  <c r="V6" i="1"/>
  <c r="W6" i="1"/>
  <c r="X6" i="1"/>
  <c r="Z6" i="1"/>
  <c r="AB6" i="1"/>
  <c r="AD6" i="1"/>
  <c r="AE6" i="1"/>
  <c r="AF6" i="1"/>
  <c r="P6" i="1" l="1"/>
  <c r="S6" i="1" s="1"/>
  <c r="AA6" i="1"/>
  <c r="C38" i="1"/>
  <c r="C32" i="1"/>
  <c r="C31" i="1"/>
  <c r="B39" i="1" l="1"/>
  <c r="J38" i="1"/>
  <c r="F38" i="1"/>
  <c r="H38" i="1"/>
  <c r="B33" i="1"/>
  <c r="AD32" i="1"/>
  <c r="Z32" i="1"/>
  <c r="V32" i="1"/>
  <c r="N32" i="1"/>
  <c r="F32" i="1"/>
  <c r="T32" i="1"/>
  <c r="AD31" i="1"/>
  <c r="Z31" i="1"/>
  <c r="V31" i="1"/>
  <c r="R31" i="1"/>
  <c r="N31" i="1"/>
  <c r="J31" i="1"/>
  <c r="F31" i="1"/>
  <c r="X31" i="1"/>
  <c r="Z25" i="1"/>
  <c r="V25" i="1"/>
  <c r="R25" i="1"/>
  <c r="P25" i="1"/>
  <c r="N25" i="1"/>
  <c r="J25" i="1"/>
  <c r="F25" i="1"/>
  <c r="C25" i="1"/>
  <c r="C26" i="1" s="1"/>
  <c r="V19" i="1"/>
  <c r="N19" i="1"/>
  <c r="J19" i="1"/>
  <c r="F19" i="1"/>
  <c r="C19" i="1"/>
  <c r="T19" i="1" s="1"/>
  <c r="V18" i="1"/>
  <c r="N18" i="1"/>
  <c r="J18" i="1"/>
  <c r="F18" i="1"/>
  <c r="C18" i="1"/>
  <c r="L18" i="1" s="1"/>
  <c r="V17" i="1"/>
  <c r="R17" i="1"/>
  <c r="N17" i="1"/>
  <c r="J17" i="1"/>
  <c r="F17" i="1"/>
  <c r="C17" i="1"/>
  <c r="T17" i="1" s="1"/>
  <c r="V16" i="1"/>
  <c r="R16" i="1"/>
  <c r="N16" i="1"/>
  <c r="J16" i="1"/>
  <c r="F16" i="1"/>
  <c r="C16" i="1"/>
  <c r="P16" i="1" s="1"/>
  <c r="AD4" i="1"/>
  <c r="Z4" i="1"/>
  <c r="V4" i="1"/>
  <c r="R4" i="1"/>
  <c r="N4" i="1"/>
  <c r="J4" i="1"/>
  <c r="F4" i="1"/>
  <c r="C4" i="1"/>
  <c r="P4" i="1" s="1"/>
  <c r="AD3" i="1"/>
  <c r="Z3" i="1"/>
  <c r="V3" i="1"/>
  <c r="R3" i="1"/>
  <c r="N3" i="1"/>
  <c r="J3" i="1"/>
  <c r="F3" i="1"/>
  <c r="C3" i="1"/>
  <c r="P3" i="1" s="1"/>
  <c r="AD5" i="1"/>
  <c r="Z5" i="1"/>
  <c r="V5" i="1"/>
  <c r="R5" i="1"/>
  <c r="P5" i="1"/>
  <c r="N5" i="1"/>
  <c r="J5" i="1"/>
  <c r="F5" i="1"/>
  <c r="C5" i="1"/>
  <c r="T5" i="1" s="1"/>
  <c r="AD7" i="1"/>
  <c r="Z7" i="1"/>
  <c r="V7" i="1"/>
  <c r="R7" i="1"/>
  <c r="N7" i="1"/>
  <c r="J7" i="1"/>
  <c r="F7" i="1"/>
  <c r="C7" i="1"/>
  <c r="H7" i="1" s="1"/>
  <c r="AD9" i="1"/>
  <c r="Z9" i="1"/>
  <c r="V9" i="1"/>
  <c r="R9" i="1"/>
  <c r="N9" i="1"/>
  <c r="J9" i="1"/>
  <c r="F9" i="1"/>
  <c r="C9" i="1"/>
  <c r="P9" i="1" s="1"/>
  <c r="AD8" i="1"/>
  <c r="Z8" i="1"/>
  <c r="V8" i="1"/>
  <c r="R8" i="1"/>
  <c r="N8" i="1"/>
  <c r="J8" i="1"/>
  <c r="F8" i="1"/>
  <c r="C8" i="1"/>
  <c r="X8" i="1" s="1"/>
  <c r="AD10" i="1"/>
  <c r="Z10" i="1"/>
  <c r="V10" i="1"/>
  <c r="R10" i="1"/>
  <c r="N10" i="1"/>
  <c r="J10" i="1"/>
  <c r="F10" i="1"/>
  <c r="C10" i="1"/>
  <c r="X10" i="1" s="1"/>
  <c r="K38" i="1" l="1"/>
  <c r="X3" i="1"/>
  <c r="AA3" i="1" s="1"/>
  <c r="S25" i="1"/>
  <c r="S26" i="1" s="1"/>
  <c r="D7" i="1"/>
  <c r="G7" i="1" s="1"/>
  <c r="S3" i="1"/>
  <c r="D25" i="1"/>
  <c r="G25" i="1" s="1"/>
  <c r="G26" i="1" s="1"/>
  <c r="W32" i="1"/>
  <c r="T8" i="1"/>
  <c r="W8" i="1" s="1"/>
  <c r="D5" i="1"/>
  <c r="G5" i="1" s="1"/>
  <c r="AB31" i="1"/>
  <c r="AE31" i="1" s="1"/>
  <c r="H31" i="1"/>
  <c r="K31" i="1" s="1"/>
  <c r="K33" i="1" s="1"/>
  <c r="O18" i="1"/>
  <c r="D8" i="1"/>
  <c r="G8" i="1" s="1"/>
  <c r="D4" i="1"/>
  <c r="G4" i="1" s="1"/>
  <c r="D18" i="1"/>
  <c r="G18" i="1" s="1"/>
  <c r="D38" i="1"/>
  <c r="G38" i="1" s="1"/>
  <c r="G39" i="1" s="1"/>
  <c r="D3" i="1"/>
  <c r="G3" i="1" s="1"/>
  <c r="AB4" i="1"/>
  <c r="P31" i="1"/>
  <c r="S31" i="1" s="1"/>
  <c r="S33" i="1" s="1"/>
  <c r="X4" i="1"/>
  <c r="AA4" i="1" s="1"/>
  <c r="H8" i="1"/>
  <c r="K8" i="1" s="1"/>
  <c r="H4" i="1"/>
  <c r="K4" i="1" s="1"/>
  <c r="H18" i="1"/>
  <c r="K18" i="1" s="1"/>
  <c r="S4" i="1"/>
  <c r="X32" i="1"/>
  <c r="AA32" i="1" s="1"/>
  <c r="AB10" i="1"/>
  <c r="AE10" i="1" s="1"/>
  <c r="AA8" i="1"/>
  <c r="P8" i="1"/>
  <c r="S8" i="1" s="1"/>
  <c r="T9" i="1"/>
  <c r="W9" i="1" s="1"/>
  <c r="L32" i="1"/>
  <c r="O32" i="1" s="1"/>
  <c r="T3" i="1"/>
  <c r="W3" i="1" s="1"/>
  <c r="S16" i="1"/>
  <c r="S20" i="1" s="1"/>
  <c r="C33" i="1"/>
  <c r="T10" i="1"/>
  <c r="W10" i="1" s="1"/>
  <c r="X9" i="1"/>
  <c r="AA9" i="1" s="1"/>
  <c r="D32" i="1"/>
  <c r="G32" i="1" s="1"/>
  <c r="H10" i="1"/>
  <c r="K10" i="1" s="1"/>
  <c r="L8" i="1"/>
  <c r="O8" i="1" s="1"/>
  <c r="AB8" i="1"/>
  <c r="AE8" i="1" s="1"/>
  <c r="AF8" i="1" s="1"/>
  <c r="W5" i="1"/>
  <c r="AB32" i="1"/>
  <c r="AE32" i="1" s="1"/>
  <c r="D10" i="1"/>
  <c r="G10" i="1" s="1"/>
  <c r="AE4" i="1"/>
  <c r="AF4" i="1" s="1"/>
  <c r="L9" i="1"/>
  <c r="O9" i="1" s="1"/>
  <c r="S5" i="1"/>
  <c r="H3" i="1"/>
  <c r="K3" i="1" s="1"/>
  <c r="AB3" i="1"/>
  <c r="AE3" i="1" s="1"/>
  <c r="AF3" i="1" s="1"/>
  <c r="AA31" i="1"/>
  <c r="AA33" i="1" s="1"/>
  <c r="T31" i="1"/>
  <c r="W31" i="1" s="1"/>
  <c r="W33" i="1" s="1"/>
  <c r="C39" i="1"/>
  <c r="L16" i="1"/>
  <c r="O16" i="1" s="1"/>
  <c r="O20" i="1" s="1"/>
  <c r="W19" i="1"/>
  <c r="L19" i="1"/>
  <c r="O19" i="1" s="1"/>
  <c r="D17" i="1"/>
  <c r="G17" i="1" s="1"/>
  <c r="P17" i="1"/>
  <c r="S17" i="1" s="1"/>
  <c r="C20" i="1"/>
  <c r="L17" i="1"/>
  <c r="O17" i="1" s="1"/>
  <c r="H17" i="1"/>
  <c r="K17" i="1" s="1"/>
  <c r="W17" i="1"/>
  <c r="K39" i="1"/>
  <c r="L38" i="1"/>
  <c r="S9" i="1"/>
  <c r="AA10" i="1"/>
  <c r="K7" i="1"/>
  <c r="AB9" i="1"/>
  <c r="AE9" i="1" s="1"/>
  <c r="T7" i="1"/>
  <c r="W7" i="1" s="1"/>
  <c r="P10" i="1"/>
  <c r="S10" i="1" s="1"/>
  <c r="H9" i="1"/>
  <c r="K9" i="1" s="1"/>
  <c r="L5" i="1"/>
  <c r="O5" i="1" s="1"/>
  <c r="T4" i="1"/>
  <c r="W4" i="1" s="1"/>
  <c r="H16" i="1"/>
  <c r="K16" i="1" s="1"/>
  <c r="K20" i="1" s="1"/>
  <c r="T18" i="1"/>
  <c r="W18" i="1" s="1"/>
  <c r="X18" i="1" s="1"/>
  <c r="H19" i="1"/>
  <c r="K19" i="1" s="1"/>
  <c r="D31" i="1"/>
  <c r="G31" i="1" s="1"/>
  <c r="G33" i="1" s="1"/>
  <c r="L7" i="1"/>
  <c r="O7" i="1" s="1"/>
  <c r="X5" i="1"/>
  <c r="AA5" i="1" s="1"/>
  <c r="T16" i="1"/>
  <c r="W16" i="1" s="1"/>
  <c r="L25" i="1"/>
  <c r="O25" i="1" s="1"/>
  <c r="O26" i="1" s="1"/>
  <c r="X7" i="1"/>
  <c r="AA7" i="1" s="1"/>
  <c r="X25" i="1"/>
  <c r="AA25" i="1" s="1"/>
  <c r="C11" i="1"/>
  <c r="P7" i="1"/>
  <c r="S7" i="1" s="1"/>
  <c r="AB5" i="1"/>
  <c r="AE5" i="1" s="1"/>
  <c r="AF5" i="1" s="1"/>
  <c r="L10" i="1"/>
  <c r="O10" i="1" s="1"/>
  <c r="D9" i="1"/>
  <c r="G9" i="1" s="1"/>
  <c r="AB7" i="1"/>
  <c r="AE7" i="1" s="1"/>
  <c r="AF7" i="1" s="1"/>
  <c r="H5" i="1"/>
  <c r="K5" i="1" s="1"/>
  <c r="D16" i="1"/>
  <c r="G16" i="1" s="1"/>
  <c r="G20" i="1" s="1"/>
  <c r="D19" i="1"/>
  <c r="G19" i="1" s="1"/>
  <c r="H25" i="1"/>
  <c r="K25" i="1" s="1"/>
  <c r="K26" i="1" s="1"/>
  <c r="L31" i="1"/>
  <c r="O31" i="1" s="1"/>
  <c r="O33" i="1" s="1"/>
  <c r="T25" i="1"/>
  <c r="W25" i="1" s="1"/>
  <c r="W26" i="1" s="1"/>
  <c r="S11" i="1" l="1"/>
  <c r="K11" i="1"/>
  <c r="G11" i="1"/>
  <c r="O11" i="1"/>
  <c r="AA11" i="1"/>
  <c r="W11" i="1"/>
  <c r="AF10" i="1"/>
  <c r="AG4" i="1" s="1"/>
  <c r="AF32" i="1"/>
  <c r="AG32" i="1" s="1"/>
  <c r="AF9" i="1"/>
  <c r="AF31" i="1"/>
  <c r="AE33" i="1"/>
  <c r="AF33" i="1" s="1"/>
  <c r="AE11" i="1"/>
  <c r="AF11" i="1" s="1"/>
  <c r="X19" i="1"/>
  <c r="X17" i="1"/>
  <c r="AA26" i="1"/>
  <c r="AB26" i="1" s="1"/>
  <c r="AB25" i="1"/>
  <c r="AC25" i="1" s="1"/>
  <c r="X16" i="1"/>
  <c r="Y19" i="1" s="1"/>
  <c r="W20" i="1"/>
  <c r="X20" i="1" s="1"/>
  <c r="L39" i="1"/>
  <c r="M38" i="1"/>
</calcChain>
</file>

<file path=xl/comments1.xml><?xml version="1.0" encoding="utf-8"?>
<comments xmlns="http://schemas.openxmlformats.org/spreadsheetml/2006/main">
  <authors>
    <author/>
  </authors>
  <commentList>
    <comment ref="D48" authorId="0" shapeId="0">
      <text>
        <r>
          <rPr>
            <sz val="11"/>
            <color rgb="FF000000"/>
            <rFont val="Calibri"/>
            <family val="2"/>
          </rPr>
          <t>======
ID#AAAAbQzK7wk
Employee    (2022-06-29 17:56:16)
clp: 1:32 Ratio</t>
        </r>
      </text>
    </comment>
    <comment ref="D50" authorId="0" shapeId="0">
      <text>
        <r>
          <rPr>
            <sz val="11"/>
            <color rgb="FF000000"/>
            <rFont val="Calibri"/>
            <family val="2"/>
          </rPr>
          <t>======
ID#AAAAbQzK7wU
Employee    (2022-06-29 17:56:16)
clp: 1:40 Ratio</t>
        </r>
      </text>
    </comment>
    <comment ref="D52" authorId="0" shapeId="0">
      <text>
        <r>
          <rPr>
            <sz val="11"/>
            <color rgb="FF000000"/>
            <rFont val="Calibri"/>
            <family val="2"/>
          </rPr>
          <t>======
ID#AAAAbQzK7wg
Employee    (2022-06-29 17:56:16)
clp: 1:267 ratio</t>
        </r>
      </text>
    </comment>
    <comment ref="D53" authorId="0" shapeId="0">
      <text>
        <r>
          <rPr>
            <sz val="11"/>
            <color rgb="FF000000"/>
            <rFont val="Calibri"/>
            <family val="2"/>
          </rPr>
          <t>======
ID#AAAAbQzK7wo
Employee    (2022-06-29 17:56:16)
clp:  1:128 ratio</t>
        </r>
      </text>
    </comment>
    <comment ref="G53" authorId="0" shapeId="0">
      <text>
        <r>
          <rPr>
            <sz val="11"/>
            <color rgb="FF000000"/>
            <rFont val="Calibri"/>
            <family val="2"/>
          </rPr>
          <t>======
ID#AAAAbQzK7wY
Employee    (2022-06-29 17:56:16)
clp:  Can use MA</t>
        </r>
      </text>
    </comment>
    <comment ref="D59" authorId="0" shapeId="0">
      <text>
        <r>
          <rPr>
            <sz val="11"/>
            <color rgb="FF000000"/>
            <rFont val="Calibri"/>
            <family val="2"/>
          </rPr>
          <t>======
ID#AAAAbQzK7wc
Employee    (2022-06-29 17:56:16)
clp:  1:280 Ratio</t>
        </r>
      </text>
    </comment>
    <comment ref="D61" authorId="0" shapeId="0">
      <text>
        <r>
          <rPr>
            <sz val="11"/>
            <color rgb="FF000000"/>
            <rFont val="Calibri"/>
            <family val="2"/>
          </rPr>
          <t>======
ID#AAAAbQzK7ws
Employee    (2022-06-29 17:56:16)
clp:  1:70 ratio</t>
        </r>
      </text>
    </comment>
  </commentList>
</comments>
</file>

<file path=xl/sharedStrings.xml><?xml version="1.0" encoding="utf-8"?>
<sst xmlns="http://schemas.openxmlformats.org/spreadsheetml/2006/main" count="354" uniqueCount="119">
  <si>
    <t xml:space="preserve">LOC Site </t>
  </si>
  <si>
    <t>Beds</t>
  </si>
  <si>
    <t>Med staffing (physician/psychiatrist/resident physician)</t>
  </si>
  <si>
    <t>Medical Staff (physician/psychiatrist/resident physician) hours</t>
  </si>
  <si>
    <t>Med staff reported (physician/psychiatrist/resident physician) FTE</t>
  </si>
  <si>
    <t xml:space="preserve">% of Medical (physician/psychiatrist/resident physician) </t>
  </si>
  <si>
    <t>Med staffing (APRN/PA/AP)</t>
  </si>
  <si>
    <t>Medical Staff (APRN/PA/AP) hours</t>
  </si>
  <si>
    <t>Med staff reported (APRN/PA/AP) FTE</t>
  </si>
  <si>
    <t>% of Medical (APRN/PA/AP)</t>
  </si>
  <si>
    <t>Nurse Staffing</t>
  </si>
  <si>
    <t>Nurse Hours</t>
  </si>
  <si>
    <t>Nurse Reported FTE</t>
  </si>
  <si>
    <t xml:space="preserve">% of Nursing </t>
  </si>
  <si>
    <t>Clinical Staffing</t>
  </si>
  <si>
    <t>Clinical Hours</t>
  </si>
  <si>
    <t>Clinicial Reported FTE</t>
  </si>
  <si>
    <t xml:space="preserve">% 0f Clinical </t>
  </si>
  <si>
    <t>Technical Staffing</t>
  </si>
  <si>
    <t>Tech Staff Hours</t>
  </si>
  <si>
    <t>Tech Staff Reported FTE</t>
  </si>
  <si>
    <t xml:space="preserve">% of Technical </t>
  </si>
  <si>
    <t>Para Prof Staffing</t>
  </si>
  <si>
    <t>Para Prof Hours</t>
  </si>
  <si>
    <t>Para Prof Reported FTE</t>
  </si>
  <si>
    <t>% of Para</t>
  </si>
  <si>
    <t>Clinical sup/program director</t>
  </si>
  <si>
    <t>Clin Sup/ Prog Dir Hours</t>
  </si>
  <si>
    <t>Clin Sup/Prog Dir Reported FTE</t>
  </si>
  <si>
    <t xml:space="preserve">% of Clinical sup/program director </t>
  </si>
  <si>
    <t xml:space="preserve">average percent of all required staff </t>
  </si>
  <si>
    <t>3.7 WM</t>
  </si>
  <si>
    <t>3.7 Adolescent</t>
  </si>
  <si>
    <t>3.7 Adult</t>
  </si>
  <si>
    <t>3.5 Adolescent</t>
  </si>
  <si>
    <t>3.5 Adult</t>
  </si>
  <si>
    <t>3.2 WM</t>
  </si>
  <si>
    <t>3.1 Adolescent</t>
  </si>
  <si>
    <t>3.1 Adult</t>
  </si>
  <si>
    <t>Total % Staffing</t>
  </si>
  <si>
    <t xml:space="preserve">LOC </t>
  </si>
  <si>
    <t>Slots</t>
  </si>
  <si>
    <t>Med staffing</t>
  </si>
  <si>
    <t>Med Staff Hours</t>
  </si>
  <si>
    <t>Med Staff Reported FTE</t>
  </si>
  <si>
    <t>% of Medical</t>
  </si>
  <si>
    <t>Nurse Staff Hours</t>
  </si>
  <si>
    <t>Nurse Staff Reported FTE</t>
  </si>
  <si>
    <t>% of Nurse Staff</t>
  </si>
  <si>
    <t>% of Clinical staffing</t>
  </si>
  <si>
    <t>% of Technical staffing</t>
  </si>
  <si>
    <t>2.1 Adolescent</t>
  </si>
  <si>
    <t>2.1 Adult</t>
  </si>
  <si>
    <t>2.5 Adolescent</t>
  </si>
  <si>
    <t xml:space="preserve">2.5 Adult </t>
  </si>
  <si>
    <t>Clinical sup</t>
  </si>
  <si>
    <t>Clin Sup Hours</t>
  </si>
  <si>
    <t>Clin Sup Reported FTE</t>
  </si>
  <si>
    <t>% of Clinical sup</t>
  </si>
  <si>
    <t>Med director</t>
  </si>
  <si>
    <t>Med Dir Hours</t>
  </si>
  <si>
    <t>Med Dir Reported FTE</t>
  </si>
  <si>
    <t xml:space="preserve">% of Med director </t>
  </si>
  <si>
    <t>2WM EM</t>
  </si>
  <si>
    <t xml:space="preserve">2WM  </t>
  </si>
  <si>
    <t>1WM</t>
  </si>
  <si>
    <t>DMH ASAM ADULT TB LOC MINIMUM STAFFING REQUIREMENTS</t>
  </si>
  <si>
    <t>ASAM Adult MINIMUM Staffing per 16 Clients RES TB 6/21/22</t>
  </si>
  <si>
    <t>Medical
 Staffing (Physician/Psychiatrist/resident physician)</t>
  </si>
  <si>
    <t>Medical Staffing (APRN, PA, AP)</t>
  </si>
  <si>
    <t>Clinical Sup
Director</t>
  </si>
  <si>
    <t>Nursing</t>
  </si>
  <si>
    <t>Clinical
Staffing</t>
  </si>
  <si>
    <t>Techinical
Staffing</t>
  </si>
  <si>
    <t>Para
Prof</t>
  </si>
  <si>
    <t>3.7WM</t>
  </si>
  <si>
    <t>n/a</t>
  </si>
  <si>
    <t>3.7 adolescent</t>
  </si>
  <si>
    <t>3.7 adult</t>
  </si>
  <si>
    <t>3.5 adolescent</t>
  </si>
  <si>
    <t>3.5 adult</t>
  </si>
  <si>
    <t>3.2WM</t>
  </si>
  <si>
    <t>3.1 adolescent</t>
  </si>
  <si>
    <t xml:space="preserve">3.1 adult </t>
  </si>
  <si>
    <t>ASAM Adult MINIMUM Staffing per 35 Clients OP TB 6/21/22</t>
  </si>
  <si>
    <t>Medical 
Staffing</t>
  </si>
  <si>
    <t>2.1 adolescent</t>
  </si>
  <si>
    <t>2.1 adult</t>
  </si>
  <si>
    <t>2.5 adolescent</t>
  </si>
  <si>
    <t>2.5 adult</t>
  </si>
  <si>
    <t>Medical Staffing</t>
  </si>
  <si>
    <t>Clinical Sup Director</t>
  </si>
  <si>
    <t>Para Prof</t>
  </si>
  <si>
    <t>medical staffing</t>
  </si>
  <si>
    <t>medical director</t>
  </si>
  <si>
    <t>clinical supervisor may be lead RN</t>
  </si>
  <si>
    <t>Clinical Staff</t>
  </si>
  <si>
    <t>Technical Staff</t>
  </si>
  <si>
    <t>nursing</t>
  </si>
  <si>
    <t>in conjunction with other levels</t>
  </si>
  <si>
    <t>LOC Site 2.x</t>
  </si>
  <si>
    <t>LOC Site 3.x</t>
  </si>
  <si>
    <t>LOC Site 3.3</t>
  </si>
  <si>
    <t>LOC and sites 2WM EM and 2 WM</t>
  </si>
  <si>
    <t>LOC and site 1WM</t>
  </si>
  <si>
    <t>2.1 Adolescent 23 Progress Pl</t>
  </si>
  <si>
    <t>3.5 Adult 113 ASAM Way</t>
  </si>
  <si>
    <t>Census</t>
  </si>
  <si>
    <t>% of minimum FTE per 16</t>
  </si>
  <si>
    <t>% of minimum FTE per 35</t>
  </si>
  <si>
    <t>% of minimum FTE per 12</t>
  </si>
  <si>
    <t>% of minimum FTE per 15</t>
  </si>
  <si>
    <t>1. Locate desired LOC.</t>
  </si>
  <si>
    <t>2. Indicate the current census at the site this LOC calculation is being made for. If current census is "0" please use the site average.</t>
  </si>
  <si>
    <t>3. Input total hours for all staff at this site/LOC for the specified staffing category.</t>
  </si>
  <si>
    <t>4. Repeat step 3 for all staff categories represented by this LOC/site's staff.</t>
  </si>
  <si>
    <r>
      <t>5. After all sites staff are represented for the LOC click the excel line number assocated with the LOC and copy. Open the "Staffing for LOC and Site" excel sheet and paste the line with "</t>
    </r>
    <r>
      <rPr>
        <b/>
        <sz val="11"/>
        <color theme="1"/>
        <rFont val="Calibri"/>
        <family val="2"/>
        <scheme val="minor"/>
      </rPr>
      <t>Paste special</t>
    </r>
    <r>
      <rPr>
        <sz val="11"/>
        <color theme="1"/>
        <rFont val="Calibri"/>
        <family val="2"/>
        <scheme val="minor"/>
      </rPr>
      <t>" option "</t>
    </r>
    <r>
      <rPr>
        <b/>
        <sz val="11"/>
        <color theme="1"/>
        <rFont val="Calibri"/>
        <family val="2"/>
        <scheme val="minor"/>
      </rPr>
      <t>% 123</t>
    </r>
    <r>
      <rPr>
        <sz val="11"/>
        <color theme="1"/>
        <rFont val="Calibri"/>
        <family val="2"/>
        <scheme val="minor"/>
      </rPr>
      <t>" under the correctly broken out level types that are based on staffing standards. Change the name of the LOC to indicate LOC and site address *see address examples in step 6</t>
    </r>
  </si>
  <si>
    <t>6. Repeat above steps for each anticipated LOC and site* where CSTAR services are provided</t>
  </si>
  <si>
    <t xml:space="preserve">This calculation tool does not detail specific personnel allocations or staff vacancies. This form is a guide only and is not required for ASAM readiness review.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</si>
</sst>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
    <numFmt numFmtId="165" formatCode="0.000"/>
  </numFmts>
  <fonts count="14" x14ac:knownFonts="1">
    <font>
      <sz val="11"/>
      <color theme="1"/>
      <name val="Calibri"/>
      <family val="2"/>
      <scheme val="minor"/>
    </font>
    <font>
      <sz val="11"/>
      <color theme="1"/>
      <name val="Calibri"/>
      <family val="2"/>
      <scheme val="minor"/>
    </font>
    <font>
      <b/>
      <sz val="11"/>
      <color theme="1"/>
      <name val="Calibri"/>
      <family val="2"/>
      <scheme val="minor"/>
    </font>
    <font>
      <b/>
      <sz val="11"/>
      <color rgb="FF000000"/>
      <name val="Calibri"/>
      <family val="2"/>
    </font>
    <font>
      <sz val="11"/>
      <color rgb="FF000000"/>
      <name val="Calibri"/>
      <family val="2"/>
    </font>
    <font>
      <sz val="11"/>
      <color theme="1"/>
      <name val="Calibri"/>
      <family val="2"/>
    </font>
    <font>
      <sz val="11"/>
      <name val="Calibri"/>
      <family val="2"/>
    </font>
    <font>
      <b/>
      <sz val="11"/>
      <name val="Calibri"/>
      <family val="2"/>
    </font>
    <font>
      <b/>
      <sz val="10"/>
      <name val="Calibri"/>
      <family val="2"/>
    </font>
    <font>
      <sz val="10"/>
      <color rgb="FF000000"/>
      <name val="Calibri"/>
      <family val="2"/>
    </font>
    <font>
      <b/>
      <sz val="10"/>
      <color rgb="FF000000"/>
      <name val="Calibri"/>
      <family val="2"/>
    </font>
    <font>
      <b/>
      <sz val="12"/>
      <color rgb="FF000000"/>
      <name val="Calibri"/>
      <family val="2"/>
    </font>
    <font>
      <b/>
      <sz val="11"/>
      <name val="Calibri"/>
      <family val="2"/>
      <scheme val="minor"/>
    </font>
    <font>
      <b/>
      <sz val="18"/>
      <color theme="1"/>
      <name val="Calibri"/>
      <family val="2"/>
      <scheme val="minor"/>
    </font>
  </fonts>
  <fills count="15">
    <fill>
      <patternFill patternType="none"/>
    </fill>
    <fill>
      <patternFill patternType="gray125"/>
    </fill>
    <fill>
      <patternFill patternType="solid">
        <fgColor rgb="FF5B9BD5"/>
        <bgColor rgb="FF000000"/>
      </patternFill>
    </fill>
    <fill>
      <patternFill patternType="solid">
        <fgColor rgb="FFDBDBDB"/>
        <bgColor rgb="FF000000"/>
      </patternFill>
    </fill>
    <fill>
      <patternFill patternType="solid">
        <fgColor rgb="FFED7D31"/>
        <bgColor rgb="FF000000"/>
      </patternFill>
    </fill>
    <fill>
      <patternFill patternType="solid">
        <fgColor rgb="FFBDD7EE"/>
        <bgColor rgb="FF000000"/>
      </patternFill>
    </fill>
    <fill>
      <patternFill patternType="solid">
        <fgColor rgb="FF000000"/>
        <bgColor rgb="FF000000"/>
      </patternFill>
    </fill>
    <fill>
      <patternFill patternType="solid">
        <fgColor rgb="FF70AD47"/>
        <bgColor rgb="FF000000"/>
      </patternFill>
    </fill>
    <fill>
      <patternFill patternType="solid">
        <fgColor rgb="FFE7E6E6"/>
        <bgColor rgb="FF000000"/>
      </patternFill>
    </fill>
    <fill>
      <patternFill patternType="solid">
        <fgColor theme="4"/>
        <bgColor indexed="64"/>
      </patternFill>
    </fill>
    <fill>
      <patternFill patternType="solid">
        <fgColor theme="6" tint="0.59999389629810485"/>
        <bgColor indexed="64"/>
      </patternFill>
    </fill>
    <fill>
      <patternFill patternType="solid">
        <fgColor theme="7"/>
        <bgColor indexed="64"/>
      </patternFill>
    </fill>
    <fill>
      <patternFill patternType="solid">
        <fgColor theme="5"/>
        <bgColor indexed="64"/>
      </patternFill>
    </fill>
    <fill>
      <patternFill patternType="solid">
        <fgColor theme="4" tint="0.79998168889431442"/>
        <bgColor indexed="64"/>
      </patternFill>
    </fill>
    <fill>
      <patternFill patternType="solid">
        <fgColor theme="7" tint="0.59999389629810485"/>
        <bgColor indexed="64"/>
      </patternFill>
    </fill>
  </fills>
  <borders count="21">
    <border>
      <left/>
      <right/>
      <top/>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right/>
      <top style="medium">
        <color indexed="64"/>
      </top>
      <bottom/>
      <diagonal/>
    </border>
    <border>
      <left/>
      <right/>
      <top/>
      <bottom style="medium">
        <color indexed="64"/>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CCCCCC"/>
      </left>
      <right style="medium">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right/>
      <top style="medium">
        <color rgb="FF000000"/>
      </top>
      <bottom style="medium">
        <color rgb="FF000000"/>
      </bottom>
      <diagonal/>
    </border>
    <border>
      <left style="medium">
        <color rgb="FFCCCCCC"/>
      </left>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rgb="FFCCCCCC"/>
      </left>
      <right style="medium">
        <color rgb="FF000000"/>
      </right>
      <top/>
      <bottom style="medium">
        <color rgb="FF000000"/>
      </bottom>
      <diagonal/>
    </border>
    <border>
      <left style="medium">
        <color rgb="FF000000"/>
      </left>
      <right style="medium">
        <color rgb="FF000000"/>
      </right>
      <top style="medium">
        <color rgb="FFCCCCCC"/>
      </top>
      <bottom style="medium">
        <color rgb="FF000000"/>
      </bottom>
      <diagonal/>
    </border>
    <border>
      <left style="medium">
        <color rgb="FFCCCCCC"/>
      </left>
      <right style="medium">
        <color rgb="FF000000"/>
      </right>
      <top style="medium">
        <color rgb="FFCCCCCC"/>
      </top>
      <bottom style="medium">
        <color rgb="FF000000"/>
      </bottom>
      <diagonal/>
    </border>
    <border>
      <left style="medium">
        <color rgb="FF000000"/>
      </left>
      <right/>
      <top style="medium">
        <color rgb="FF000000"/>
      </top>
      <bottom style="medium">
        <color rgb="FF000000"/>
      </bottom>
      <diagonal/>
    </border>
    <border>
      <left/>
      <right/>
      <top/>
      <bottom style="medium">
        <color rgb="FF000000"/>
      </bottom>
      <diagonal/>
    </border>
    <border>
      <left/>
      <right/>
      <top style="medium">
        <color rgb="FF000000"/>
      </top>
      <bottom/>
      <diagonal/>
    </border>
    <border>
      <left style="thick">
        <color auto="1"/>
      </left>
      <right style="thick">
        <color auto="1"/>
      </right>
      <top style="thick">
        <color auto="1"/>
      </top>
      <bottom/>
      <diagonal/>
    </border>
    <border>
      <left style="thick">
        <color auto="1"/>
      </left>
      <right style="thick">
        <color auto="1"/>
      </right>
      <top/>
      <bottom/>
      <diagonal/>
    </border>
    <border>
      <left style="thick">
        <color auto="1"/>
      </left>
      <right style="thick">
        <color auto="1"/>
      </right>
      <top/>
      <bottom style="thick">
        <color auto="1"/>
      </bottom>
      <diagonal/>
    </border>
  </borders>
  <cellStyleXfs count="2">
    <xf numFmtId="0" fontId="0" fillId="0" borderId="0"/>
    <xf numFmtId="9" fontId="1" fillId="0" borderId="0" applyFont="0" applyFill="0" applyBorder="0" applyAlignment="0" applyProtection="0"/>
  </cellStyleXfs>
  <cellXfs count="195">
    <xf numFmtId="0" fontId="0" fillId="0" borderId="0" xfId="0"/>
    <xf numFmtId="0" fontId="5" fillId="0" borderId="1" xfId="0" applyFont="1" applyFill="1" applyBorder="1"/>
    <xf numFmtId="164" fontId="5" fillId="3" borderId="1" xfId="1" applyNumberFormat="1" applyFont="1" applyFill="1" applyBorder="1"/>
    <xf numFmtId="0" fontId="5" fillId="0" borderId="0" xfId="0" applyFont="1" applyFill="1" applyBorder="1"/>
    <xf numFmtId="165" fontId="5" fillId="6" borderId="1" xfId="0" applyNumberFormat="1" applyFont="1" applyFill="1" applyBorder="1"/>
    <xf numFmtId="2" fontId="5" fillId="6" borderId="1" xfId="0" applyNumberFormat="1" applyFont="1" applyFill="1" applyBorder="1"/>
    <xf numFmtId="10" fontId="3" fillId="7" borderId="1" xfId="1" applyNumberFormat="1" applyFont="1" applyFill="1" applyBorder="1"/>
    <xf numFmtId="0" fontId="8" fillId="0" borderId="3" xfId="0" applyFont="1" applyFill="1" applyBorder="1" applyAlignment="1">
      <alignment vertical="center" wrapText="1"/>
    </xf>
    <xf numFmtId="10" fontId="8" fillId="0" borderId="3" xfId="1" applyNumberFormat="1" applyFont="1" applyFill="1" applyBorder="1" applyAlignment="1">
      <alignment vertical="center" wrapText="1"/>
    </xf>
    <xf numFmtId="2" fontId="8" fillId="0" borderId="3" xfId="1" applyNumberFormat="1" applyFont="1" applyFill="1" applyBorder="1" applyAlignment="1">
      <alignment vertical="center" wrapText="1"/>
    </xf>
    <xf numFmtId="0" fontId="5" fillId="0" borderId="3" xfId="0" applyFont="1" applyFill="1" applyBorder="1"/>
    <xf numFmtId="2" fontId="5" fillId="0" borderId="3" xfId="0" applyNumberFormat="1" applyFont="1" applyFill="1" applyBorder="1"/>
    <xf numFmtId="2" fontId="6" fillId="0" borderId="3" xfId="0" applyNumberFormat="1" applyFont="1" applyFill="1" applyBorder="1"/>
    <xf numFmtId="10" fontId="5" fillId="0" borderId="0" xfId="1" applyNumberFormat="1" applyFont="1" applyFill="1" applyBorder="1"/>
    <xf numFmtId="2" fontId="5" fillId="0" borderId="0" xfId="1" applyNumberFormat="1" applyFont="1" applyFill="1" applyBorder="1"/>
    <xf numFmtId="2" fontId="5" fillId="0" borderId="0" xfId="0" applyNumberFormat="1" applyFont="1" applyFill="1" applyBorder="1"/>
    <xf numFmtId="2" fontId="6" fillId="0" borderId="0" xfId="0" applyNumberFormat="1" applyFont="1" applyFill="1" applyBorder="1"/>
    <xf numFmtId="165" fontId="6" fillId="6" borderId="1" xfId="1" applyNumberFormat="1" applyFont="1" applyFill="1" applyBorder="1"/>
    <xf numFmtId="10" fontId="5" fillId="6" borderId="1" xfId="1" applyNumberFormat="1" applyFont="1" applyFill="1" applyBorder="1"/>
    <xf numFmtId="0" fontId="9" fillId="0" borderId="3" xfId="0" applyFont="1" applyFill="1" applyBorder="1" applyAlignment="1">
      <alignment vertical="center"/>
    </xf>
    <xf numFmtId="10" fontId="9" fillId="0" borderId="3" xfId="1" applyNumberFormat="1" applyFont="1" applyFill="1" applyBorder="1" applyAlignment="1">
      <alignment vertical="center"/>
    </xf>
    <xf numFmtId="2" fontId="9" fillId="0" borderId="3" xfId="1" applyNumberFormat="1" applyFont="1" applyFill="1" applyBorder="1" applyAlignment="1">
      <alignment vertical="center"/>
    </xf>
    <xf numFmtId="164" fontId="5" fillId="0" borderId="3" xfId="1" applyNumberFormat="1" applyFont="1" applyFill="1" applyBorder="1" applyAlignment="1">
      <alignment vertical="center"/>
    </xf>
    <xf numFmtId="0" fontId="9" fillId="0" borderId="0" xfId="0" applyFont="1" applyFill="1" applyBorder="1" applyAlignment="1">
      <alignment vertical="center"/>
    </xf>
    <xf numFmtId="10" fontId="9" fillId="0" borderId="0" xfId="1" applyNumberFormat="1" applyFont="1" applyFill="1" applyBorder="1" applyAlignment="1">
      <alignment vertical="center"/>
    </xf>
    <xf numFmtId="2" fontId="9" fillId="0" borderId="0" xfId="1" applyNumberFormat="1" applyFont="1" applyFill="1" applyBorder="1" applyAlignment="1">
      <alignment vertical="center"/>
    </xf>
    <xf numFmtId="164" fontId="5" fillId="0" borderId="0" xfId="1" applyNumberFormat="1" applyFont="1" applyFill="1" applyBorder="1" applyAlignment="1">
      <alignment vertical="center"/>
    </xf>
    <xf numFmtId="0" fontId="3" fillId="0" borderId="3" xfId="0" applyFont="1" applyFill="1" applyBorder="1" applyAlignment="1">
      <alignment vertical="center"/>
    </xf>
    <xf numFmtId="0" fontId="3" fillId="0" borderId="4" xfId="0" applyFont="1" applyFill="1" applyBorder="1" applyAlignment="1">
      <alignment vertical="center"/>
    </xf>
    <xf numFmtId="0" fontId="9" fillId="0" borderId="4" xfId="0" applyFont="1" applyFill="1" applyBorder="1" applyAlignment="1">
      <alignment vertical="center"/>
    </xf>
    <xf numFmtId="10" fontId="9" fillId="0" borderId="4" xfId="1" applyNumberFormat="1" applyFont="1" applyFill="1" applyBorder="1" applyAlignment="1">
      <alignment vertical="center"/>
    </xf>
    <xf numFmtId="2" fontId="9" fillId="0" borderId="4" xfId="1" applyNumberFormat="1" applyFont="1" applyFill="1" applyBorder="1" applyAlignment="1">
      <alignment vertical="center"/>
    </xf>
    <xf numFmtId="164" fontId="5" fillId="0" borderId="4" xfId="1" applyNumberFormat="1" applyFont="1" applyFill="1" applyBorder="1" applyAlignment="1">
      <alignment vertical="center"/>
    </xf>
    <xf numFmtId="0" fontId="5" fillId="0" borderId="4" xfId="0" applyFont="1" applyFill="1" applyBorder="1"/>
    <xf numFmtId="0" fontId="5" fillId="6" borderId="1" xfId="0" applyFont="1" applyFill="1" applyBorder="1"/>
    <xf numFmtId="0" fontId="3" fillId="0" borderId="0" xfId="0" applyFont="1" applyFill="1" applyBorder="1" applyAlignment="1">
      <alignment vertical="center"/>
    </xf>
    <xf numFmtId="2" fontId="3" fillId="0" borderId="0" xfId="0" applyNumberFormat="1" applyFont="1" applyFill="1" applyBorder="1"/>
    <xf numFmtId="0" fontId="8" fillId="0" borderId="0" xfId="0" applyFont="1" applyFill="1" applyBorder="1" applyAlignment="1">
      <alignment vertical="center" wrapText="1"/>
    </xf>
    <xf numFmtId="10" fontId="8" fillId="0" borderId="0" xfId="1" applyNumberFormat="1" applyFont="1" applyFill="1" applyBorder="1" applyAlignment="1">
      <alignment vertical="center" wrapText="1"/>
    </xf>
    <xf numFmtId="2" fontId="8" fillId="0" borderId="0" xfId="1" applyNumberFormat="1" applyFont="1" applyFill="1" applyBorder="1" applyAlignment="1">
      <alignment vertical="center" wrapText="1"/>
    </xf>
    <xf numFmtId="0" fontId="6" fillId="0" borderId="0" xfId="0" applyFont="1" applyFill="1" applyBorder="1"/>
    <xf numFmtId="0" fontId="6" fillId="2" borderId="0" xfId="0" applyFont="1" applyFill="1" applyBorder="1"/>
    <xf numFmtId="0" fontId="4" fillId="0" borderId="0" xfId="0" applyFont="1" applyFill="1" applyBorder="1" applyAlignment="1">
      <alignment horizontal="center" wrapText="1"/>
    </xf>
    <xf numFmtId="0" fontId="4" fillId="0" borderId="0" xfId="0" applyFont="1" applyFill="1" applyBorder="1" applyAlignment="1">
      <alignment wrapText="1"/>
    </xf>
    <xf numFmtId="165" fontId="4" fillId="0" borderId="0" xfId="0" applyNumberFormat="1" applyFont="1" applyFill="1" applyBorder="1" applyAlignment="1">
      <alignment horizontal="center" wrapText="1"/>
    </xf>
    <xf numFmtId="0" fontId="5" fillId="0" borderId="0" xfId="0" applyFont="1" applyFill="1" applyBorder="1" applyAlignment="1"/>
    <xf numFmtId="0" fontId="5" fillId="0" borderId="0" xfId="0" applyFont="1" applyFill="1" applyBorder="1" applyAlignment="1">
      <alignment horizontal="center"/>
    </xf>
    <xf numFmtId="165" fontId="5" fillId="0" borderId="0" xfId="0" applyNumberFormat="1" applyFont="1" applyFill="1" applyBorder="1" applyAlignment="1">
      <alignment horizontal="center"/>
    </xf>
    <xf numFmtId="0" fontId="5" fillId="0" borderId="15" xfId="0" applyFont="1" applyFill="1" applyBorder="1"/>
    <xf numFmtId="0" fontId="5" fillId="0" borderId="9" xfId="0" applyFont="1" applyFill="1" applyBorder="1" applyAlignment="1">
      <alignment horizontal="center"/>
    </xf>
    <xf numFmtId="165" fontId="5" fillId="0" borderId="9" xfId="0" applyNumberFormat="1" applyFont="1" applyFill="1" applyBorder="1" applyAlignment="1">
      <alignment horizontal="center"/>
    </xf>
    <xf numFmtId="0" fontId="5" fillId="0" borderId="16" xfId="0" applyFont="1" applyFill="1" applyBorder="1" applyAlignment="1">
      <alignment horizontal="center"/>
    </xf>
    <xf numFmtId="0" fontId="5" fillId="0" borderId="17" xfId="0" applyFont="1" applyFill="1" applyBorder="1" applyAlignment="1">
      <alignment horizontal="center"/>
    </xf>
    <xf numFmtId="0" fontId="5" fillId="0" borderId="1" xfId="0" applyFont="1" applyFill="1" applyBorder="1" applyProtection="1">
      <protection locked="0"/>
    </xf>
    <xf numFmtId="2" fontId="5" fillId="0" borderId="1" xfId="1" applyNumberFormat="1" applyFont="1" applyFill="1" applyBorder="1" applyProtection="1">
      <protection locked="0"/>
    </xf>
    <xf numFmtId="2" fontId="5" fillId="0" borderId="1" xfId="0" applyNumberFormat="1" applyFont="1" applyFill="1" applyBorder="1" applyProtection="1">
      <protection locked="0"/>
    </xf>
    <xf numFmtId="2" fontId="5" fillId="6" borderId="1" xfId="0" applyNumberFormat="1" applyFont="1" applyFill="1" applyBorder="1" applyProtection="1">
      <protection locked="0"/>
    </xf>
    <xf numFmtId="2" fontId="6" fillId="0" borderId="1" xfId="0" applyNumberFormat="1" applyFont="1" applyFill="1" applyBorder="1" applyProtection="1">
      <protection locked="0"/>
    </xf>
    <xf numFmtId="0" fontId="9" fillId="0" borderId="1" xfId="0" applyFont="1" applyFill="1" applyBorder="1" applyAlignment="1" applyProtection="1">
      <alignment vertical="center"/>
      <protection locked="0"/>
    </xf>
    <xf numFmtId="0" fontId="9" fillId="0" borderId="1" xfId="0" applyFont="1" applyFill="1" applyBorder="1" applyProtection="1">
      <protection locked="0"/>
    </xf>
    <xf numFmtId="2" fontId="9" fillId="0" borderId="1" xfId="1" applyNumberFormat="1" applyFont="1" applyFill="1" applyBorder="1" applyAlignment="1" applyProtection="1">
      <alignment vertical="center"/>
      <protection locked="0"/>
    </xf>
    <xf numFmtId="2" fontId="9" fillId="0" borderId="1" xfId="1" applyNumberFormat="1" applyFont="1" applyFill="1" applyBorder="1" applyProtection="1">
      <protection locked="0"/>
    </xf>
    <xf numFmtId="165" fontId="5" fillId="0" borderId="1" xfId="0" applyNumberFormat="1" applyFont="1" applyFill="1" applyBorder="1" applyProtection="1">
      <protection locked="0"/>
    </xf>
    <xf numFmtId="165" fontId="6" fillId="0" borderId="1" xfId="1" applyNumberFormat="1" applyFont="1" applyFill="1" applyBorder="1" applyProtection="1">
      <protection locked="0"/>
    </xf>
    <xf numFmtId="0" fontId="5" fillId="0" borderId="0" xfId="0" applyFont="1" applyFill="1" applyBorder="1" applyProtection="1"/>
    <xf numFmtId="0" fontId="3" fillId="2" borderId="1" xfId="0" applyFont="1" applyFill="1" applyBorder="1" applyAlignment="1" applyProtection="1">
      <alignment horizontal="center" vertical="center"/>
    </xf>
    <xf numFmtId="2" fontId="3" fillId="2" borderId="1" xfId="1" applyNumberFormat="1" applyFont="1" applyFill="1" applyBorder="1" applyAlignment="1" applyProtection="1">
      <alignment horizontal="center" vertical="center" wrapText="1"/>
    </xf>
    <xf numFmtId="10" fontId="3" fillId="2" borderId="1" xfId="1" applyNumberFormat="1" applyFont="1" applyFill="1" applyBorder="1" applyAlignment="1" applyProtection="1">
      <alignment horizontal="center" vertical="center" wrapText="1"/>
    </xf>
    <xf numFmtId="0" fontId="3" fillId="3" borderId="1" xfId="0" applyFont="1" applyFill="1" applyBorder="1" applyAlignment="1" applyProtection="1">
      <alignment horizontal="center" vertical="center" wrapText="1"/>
    </xf>
    <xf numFmtId="0" fontId="3" fillId="2" borderId="1" xfId="0" applyFont="1" applyFill="1" applyBorder="1" applyAlignment="1" applyProtection="1">
      <alignment horizontal="center" vertical="center" wrapText="1"/>
    </xf>
    <xf numFmtId="0" fontId="3" fillId="3" borderId="1" xfId="0" applyFont="1" applyFill="1" applyBorder="1" applyAlignment="1" applyProtection="1">
      <alignment horizontal="center" vertical="center"/>
    </xf>
    <xf numFmtId="0" fontId="3" fillId="4" borderId="1" xfId="0" applyFont="1" applyFill="1" applyBorder="1" applyAlignment="1" applyProtection="1">
      <alignment horizontal="center" vertical="center" wrapText="1"/>
    </xf>
    <xf numFmtId="0" fontId="3" fillId="0" borderId="2" xfId="0" applyFont="1" applyFill="1" applyBorder="1" applyProtection="1"/>
    <xf numFmtId="0" fontId="3" fillId="2" borderId="1" xfId="0" applyFont="1" applyFill="1" applyBorder="1" applyProtection="1"/>
    <xf numFmtId="1" fontId="3" fillId="2" borderId="1" xfId="1" applyNumberFormat="1" applyFont="1" applyFill="1" applyBorder="1" applyProtection="1"/>
    <xf numFmtId="2" fontId="3" fillId="2" borderId="1" xfId="1" applyNumberFormat="1" applyFont="1" applyFill="1" applyBorder="1" applyProtection="1"/>
    <xf numFmtId="0" fontId="3" fillId="3" borderId="1" xfId="0" applyFont="1" applyFill="1" applyBorder="1" applyAlignment="1" applyProtection="1">
      <alignment wrapText="1"/>
    </xf>
    <xf numFmtId="0" fontId="3" fillId="2" borderId="1" xfId="0" applyFont="1" applyFill="1" applyBorder="1" applyAlignment="1" applyProtection="1">
      <alignment wrapText="1"/>
    </xf>
    <xf numFmtId="0" fontId="3" fillId="3" borderId="1" xfId="0" applyFont="1" applyFill="1" applyBorder="1" applyProtection="1"/>
    <xf numFmtId="0" fontId="3" fillId="4" borderId="1" xfId="0" applyFont="1" applyFill="1" applyBorder="1" applyAlignment="1" applyProtection="1">
      <alignment wrapText="1"/>
    </xf>
    <xf numFmtId="0" fontId="3" fillId="0" borderId="0" xfId="0" applyFont="1" applyFill="1" applyBorder="1" applyProtection="1"/>
    <xf numFmtId="0" fontId="3" fillId="5" borderId="1" xfId="0" applyFont="1" applyFill="1" applyBorder="1" applyProtection="1"/>
    <xf numFmtId="0" fontId="5" fillId="0" borderId="1" xfId="0" applyFont="1" applyFill="1" applyBorder="1" applyProtection="1"/>
    <xf numFmtId="164" fontId="5" fillId="0" borderId="1" xfId="1" applyNumberFormat="1" applyFont="1" applyFill="1" applyBorder="1" applyProtection="1"/>
    <xf numFmtId="2" fontId="5" fillId="0" borderId="1" xfId="1" applyNumberFormat="1" applyFont="1" applyFill="1" applyBorder="1" applyProtection="1"/>
    <xf numFmtId="2" fontId="5" fillId="3" borderId="1" xfId="0" applyNumberFormat="1" applyFont="1" applyFill="1" applyBorder="1" applyProtection="1"/>
    <xf numFmtId="2" fontId="5" fillId="0" borderId="1" xfId="0" applyNumberFormat="1" applyFont="1" applyFill="1" applyBorder="1" applyProtection="1"/>
    <xf numFmtId="2" fontId="7" fillId="4" borderId="1" xfId="0" applyNumberFormat="1" applyFont="1" applyFill="1" applyBorder="1" applyProtection="1"/>
    <xf numFmtId="2" fontId="3" fillId="2" borderId="1" xfId="1" applyNumberFormat="1" applyFont="1" applyFill="1" applyBorder="1" applyAlignment="1" applyProtection="1">
      <alignment horizontal="center" vertical="center"/>
    </xf>
    <xf numFmtId="1" fontId="3" fillId="2" borderId="1" xfId="1" applyNumberFormat="1" applyFont="1" applyFill="1" applyBorder="1" applyAlignment="1" applyProtection="1">
      <alignment horizontal="center" vertical="center" wrapText="1"/>
    </xf>
    <xf numFmtId="2" fontId="3" fillId="2" borderId="1" xfId="0" applyNumberFormat="1" applyFont="1" applyFill="1" applyBorder="1" applyAlignment="1" applyProtection="1">
      <alignment horizontal="center" vertical="center"/>
    </xf>
    <xf numFmtId="2" fontId="3" fillId="2" borderId="1" xfId="0" applyNumberFormat="1" applyFont="1" applyFill="1" applyBorder="1" applyAlignment="1" applyProtection="1">
      <alignment horizontal="center" vertical="center" wrapText="1"/>
    </xf>
    <xf numFmtId="2" fontId="3" fillId="3" borderId="1" xfId="0" applyNumberFormat="1" applyFont="1" applyFill="1" applyBorder="1" applyAlignment="1" applyProtection="1">
      <alignment horizontal="center" vertical="center"/>
    </xf>
    <xf numFmtId="2" fontId="3" fillId="3" borderId="1" xfId="0" applyNumberFormat="1" applyFont="1" applyFill="1" applyBorder="1" applyAlignment="1" applyProtection="1">
      <alignment wrapText="1"/>
    </xf>
    <xf numFmtId="2" fontId="3" fillId="3" borderId="1" xfId="0" applyNumberFormat="1" applyFont="1" applyFill="1" applyBorder="1" applyAlignment="1" applyProtection="1">
      <alignment horizontal="center" vertical="center" wrapText="1"/>
    </xf>
    <xf numFmtId="2" fontId="7" fillId="4" borderId="1" xfId="0" applyNumberFormat="1" applyFont="1" applyFill="1" applyBorder="1" applyAlignment="1" applyProtection="1">
      <alignment wrapText="1"/>
    </xf>
    <xf numFmtId="0" fontId="5" fillId="2" borderId="1" xfId="0" applyFont="1" applyFill="1" applyBorder="1" applyProtection="1"/>
    <xf numFmtId="1" fontId="3" fillId="2" borderId="1" xfId="1" applyNumberFormat="1" applyFont="1" applyFill="1" applyBorder="1" applyAlignment="1" applyProtection="1">
      <alignment wrapText="1"/>
    </xf>
    <xf numFmtId="0" fontId="5" fillId="3" borderId="1" xfId="0" applyFont="1" applyFill="1" applyBorder="1" applyProtection="1"/>
    <xf numFmtId="2" fontId="5" fillId="2" borderId="1" xfId="0" applyNumberFormat="1" applyFont="1" applyFill="1" applyBorder="1" applyProtection="1"/>
    <xf numFmtId="2" fontId="6" fillId="4" borderId="1" xfId="0" applyNumberFormat="1" applyFont="1" applyFill="1" applyBorder="1" applyProtection="1"/>
    <xf numFmtId="0" fontId="3" fillId="5" borderId="1" xfId="0" applyFont="1" applyFill="1" applyBorder="1" applyAlignment="1" applyProtection="1">
      <alignment vertical="center"/>
    </xf>
    <xf numFmtId="0" fontId="9" fillId="0" borderId="1" xfId="0" applyFont="1" applyFill="1" applyBorder="1" applyAlignment="1" applyProtection="1">
      <alignment vertical="center"/>
    </xf>
    <xf numFmtId="164" fontId="9" fillId="0" borderId="1" xfId="1" applyNumberFormat="1" applyFont="1" applyFill="1" applyBorder="1" applyAlignment="1" applyProtection="1">
      <alignment vertical="center"/>
    </xf>
    <xf numFmtId="2" fontId="9" fillId="0" borderId="1" xfId="1" applyNumberFormat="1" applyFont="1" applyFill="1" applyBorder="1" applyAlignment="1" applyProtection="1">
      <alignment vertical="center"/>
    </xf>
    <xf numFmtId="10" fontId="9" fillId="0" borderId="1" xfId="1" applyNumberFormat="1" applyFont="1" applyFill="1" applyBorder="1" applyAlignment="1" applyProtection="1">
      <alignment vertical="center"/>
    </xf>
    <xf numFmtId="10" fontId="5" fillId="3" borderId="1" xfId="1" applyNumberFormat="1" applyFont="1" applyFill="1" applyBorder="1" applyAlignment="1" applyProtection="1">
      <alignment vertical="center"/>
    </xf>
    <xf numFmtId="10" fontId="5" fillId="3" borderId="1" xfId="1" applyNumberFormat="1" applyFont="1" applyFill="1" applyBorder="1" applyProtection="1"/>
    <xf numFmtId="165" fontId="5" fillId="0" borderId="1" xfId="0" applyNumberFormat="1" applyFont="1" applyFill="1" applyBorder="1" applyProtection="1"/>
    <xf numFmtId="10" fontId="5" fillId="3" borderId="1" xfId="0" applyNumberFormat="1" applyFont="1" applyFill="1" applyBorder="1" applyProtection="1"/>
    <xf numFmtId="10" fontId="3" fillId="4" borderId="1" xfId="1" applyNumberFormat="1" applyFont="1" applyFill="1" applyBorder="1" applyProtection="1"/>
    <xf numFmtId="0" fontId="9" fillId="2" borderId="1" xfId="0" applyFont="1" applyFill="1" applyBorder="1" applyAlignment="1" applyProtection="1">
      <alignment vertical="center"/>
    </xf>
    <xf numFmtId="1" fontId="10" fillId="2" borderId="1" xfId="1" applyNumberFormat="1" applyFont="1" applyFill="1" applyBorder="1" applyAlignment="1" applyProtection="1">
      <alignment vertical="center"/>
    </xf>
    <xf numFmtId="2" fontId="9" fillId="2" borderId="1" xfId="1" applyNumberFormat="1" applyFont="1" applyFill="1" applyBorder="1" applyAlignment="1" applyProtection="1">
      <alignment vertical="center"/>
    </xf>
    <xf numFmtId="10" fontId="9" fillId="2" borderId="1" xfId="1" applyNumberFormat="1" applyFont="1" applyFill="1" applyBorder="1" applyAlignment="1" applyProtection="1">
      <alignment vertical="center"/>
    </xf>
    <xf numFmtId="164" fontId="5" fillId="3" borderId="1" xfId="1" applyNumberFormat="1" applyFont="1" applyFill="1" applyBorder="1" applyAlignment="1" applyProtection="1">
      <alignment vertical="center"/>
    </xf>
    <xf numFmtId="0" fontId="5" fillId="4" borderId="1" xfId="0" applyFont="1" applyFill="1" applyBorder="1" applyProtection="1"/>
    <xf numFmtId="164" fontId="10" fillId="0" borderId="1" xfId="1" applyNumberFormat="1" applyFont="1" applyFill="1" applyBorder="1" applyAlignment="1" applyProtection="1">
      <alignment vertical="center"/>
    </xf>
    <xf numFmtId="0" fontId="3"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wrapText="1"/>
    </xf>
    <xf numFmtId="0" fontId="3" fillId="0" borderId="7" xfId="0" applyFont="1" applyFill="1" applyBorder="1" applyAlignment="1" applyProtection="1">
      <alignment horizontal="center" wrapText="1"/>
    </xf>
    <xf numFmtId="165" fontId="3" fillId="0" borderId="8" xfId="0" applyNumberFormat="1" applyFont="1" applyFill="1" applyBorder="1" applyAlignment="1" applyProtection="1">
      <alignment horizontal="center" wrapText="1"/>
    </xf>
    <xf numFmtId="165" fontId="3" fillId="0" borderId="9" xfId="0" applyNumberFormat="1" applyFont="1" applyFill="1" applyBorder="1" applyAlignment="1" applyProtection="1">
      <alignment horizontal="center" wrapText="1"/>
    </xf>
    <xf numFmtId="0" fontId="3" fillId="0" borderId="10" xfId="0" applyFont="1" applyFill="1" applyBorder="1" applyAlignment="1" applyProtection="1">
      <alignment horizontal="center" wrapText="1"/>
    </xf>
    <xf numFmtId="0" fontId="3" fillId="0" borderId="5" xfId="0" applyFont="1" applyFill="1" applyBorder="1" applyAlignment="1" applyProtection="1">
      <alignment horizontal="center" wrapText="1"/>
    </xf>
    <xf numFmtId="0" fontId="3" fillId="0" borderId="6" xfId="0" applyFont="1" applyFill="1" applyBorder="1" applyAlignment="1" applyProtection="1">
      <alignment horizontal="center" wrapText="1"/>
    </xf>
    <xf numFmtId="0" fontId="3" fillId="8" borderId="11" xfId="0" applyFont="1" applyFill="1" applyBorder="1" applyAlignment="1" applyProtection="1">
      <alignment horizontal="center" wrapText="1"/>
    </xf>
    <xf numFmtId="0" fontId="4" fillId="0" borderId="12" xfId="0" applyFont="1" applyFill="1" applyBorder="1" applyAlignment="1" applyProtection="1">
      <alignment horizontal="center" wrapText="1"/>
    </xf>
    <xf numFmtId="9" fontId="4" fillId="0" borderId="12" xfId="0" applyNumberFormat="1" applyFont="1" applyFill="1" applyBorder="1" applyAlignment="1" applyProtection="1">
      <alignment horizontal="center" wrapText="1"/>
    </xf>
    <xf numFmtId="165" fontId="4" fillId="0" borderId="12" xfId="0" applyNumberFormat="1" applyFont="1" applyFill="1" applyBorder="1" applyAlignment="1" applyProtection="1">
      <alignment horizontal="center" wrapText="1"/>
    </xf>
    <xf numFmtId="0" fontId="3" fillId="8" borderId="13" xfId="0" applyFont="1" applyFill="1" applyBorder="1" applyAlignment="1" applyProtection="1">
      <alignment horizontal="center" wrapText="1"/>
    </xf>
    <xf numFmtId="0" fontId="4" fillId="0" borderId="14" xfId="0" applyFont="1" applyFill="1" applyBorder="1" applyAlignment="1" applyProtection="1">
      <alignment horizontal="center" wrapText="1"/>
    </xf>
    <xf numFmtId="9" fontId="4" fillId="0" borderId="14" xfId="0" applyNumberFormat="1" applyFont="1" applyFill="1" applyBorder="1" applyAlignment="1" applyProtection="1">
      <alignment horizontal="center" wrapText="1"/>
    </xf>
    <xf numFmtId="165" fontId="4" fillId="0" borderId="14" xfId="0" applyNumberFormat="1" applyFont="1" applyFill="1" applyBorder="1" applyAlignment="1" applyProtection="1">
      <alignment horizontal="center" wrapText="1"/>
    </xf>
    <xf numFmtId="2" fontId="4" fillId="6" borderId="14" xfId="0" applyNumberFormat="1" applyFont="1" applyFill="1" applyBorder="1" applyAlignment="1" applyProtection="1">
      <alignment horizontal="center" wrapText="1"/>
    </xf>
    <xf numFmtId="0" fontId="4" fillId="6" borderId="14" xfId="0" applyFont="1" applyFill="1" applyBorder="1" applyAlignment="1" applyProtection="1">
      <alignment horizontal="center" wrapText="1"/>
    </xf>
    <xf numFmtId="165" fontId="3" fillId="0" borderId="5" xfId="0" applyNumberFormat="1" applyFont="1" applyFill="1" applyBorder="1" applyAlignment="1" applyProtection="1">
      <alignment horizontal="center" wrapText="1"/>
    </xf>
    <xf numFmtId="0" fontId="3" fillId="8" borderId="5" xfId="0" applyFont="1" applyFill="1" applyBorder="1" applyAlignment="1" applyProtection="1">
      <alignment horizontal="center" wrapText="1"/>
    </xf>
    <xf numFmtId="0" fontId="4" fillId="0" borderId="5" xfId="0" applyFont="1" applyFill="1" applyBorder="1" applyAlignment="1" applyProtection="1">
      <alignment horizontal="center" wrapText="1"/>
    </xf>
    <xf numFmtId="9" fontId="4" fillId="0" borderId="5" xfId="1" applyFont="1" applyFill="1" applyBorder="1" applyAlignment="1" applyProtection="1">
      <alignment horizontal="center" wrapText="1"/>
    </xf>
    <xf numFmtId="165" fontId="4" fillId="0" borderId="5" xfId="0" applyNumberFormat="1" applyFont="1" applyFill="1" applyBorder="1" applyAlignment="1" applyProtection="1">
      <alignment horizontal="center" wrapText="1"/>
    </xf>
    <xf numFmtId="9" fontId="4" fillId="0" borderId="5" xfId="0" applyNumberFormat="1" applyFont="1" applyFill="1" applyBorder="1" applyAlignment="1" applyProtection="1">
      <alignment horizontal="center" wrapText="1"/>
    </xf>
    <xf numFmtId="2" fontId="4" fillId="6" borderId="5" xfId="0" applyNumberFormat="1" applyFont="1" applyFill="1" applyBorder="1" applyAlignment="1" applyProtection="1">
      <alignment horizontal="center" wrapText="1"/>
    </xf>
    <xf numFmtId="0" fontId="5" fillId="0" borderId="5" xfId="0" applyFont="1" applyFill="1" applyBorder="1" applyProtection="1"/>
    <xf numFmtId="0" fontId="3" fillId="0" borderId="5" xfId="0" applyFont="1" applyFill="1" applyBorder="1" applyAlignment="1" applyProtection="1">
      <alignment horizontal="center"/>
    </xf>
    <xf numFmtId="165" fontId="3" fillId="0" borderId="5" xfId="0" applyNumberFormat="1" applyFont="1" applyFill="1" applyBorder="1" applyAlignment="1" applyProtection="1">
      <alignment horizontal="center"/>
    </xf>
    <xf numFmtId="9" fontId="5" fillId="0" borderId="5" xfId="0" applyNumberFormat="1" applyFont="1" applyFill="1" applyBorder="1" applyAlignment="1" applyProtection="1">
      <alignment horizontal="center"/>
    </xf>
    <xf numFmtId="165" fontId="5" fillId="0" borderId="5" xfId="0" applyNumberFormat="1" applyFont="1" applyFill="1" applyBorder="1" applyAlignment="1" applyProtection="1">
      <alignment horizontal="center"/>
    </xf>
    <xf numFmtId="0" fontId="3" fillId="8" borderId="5" xfId="0" applyFont="1" applyFill="1" applyBorder="1" applyProtection="1"/>
    <xf numFmtId="0" fontId="5" fillId="0" borderId="5" xfId="0" applyFont="1" applyFill="1" applyBorder="1" applyAlignment="1" applyProtection="1">
      <alignment horizontal="center"/>
    </xf>
    <xf numFmtId="9" fontId="5" fillId="0" borderId="5" xfId="1" applyFont="1" applyFill="1" applyBorder="1" applyAlignment="1" applyProtection="1">
      <alignment horizontal="center"/>
    </xf>
    <xf numFmtId="0" fontId="5" fillId="6" borderId="5" xfId="0" applyFont="1" applyFill="1" applyBorder="1" applyAlignment="1" applyProtection="1">
      <alignment horizontal="center"/>
    </xf>
    <xf numFmtId="165" fontId="5" fillId="0" borderId="1" xfId="1" applyNumberFormat="1" applyFont="1" applyFill="1" applyBorder="1" applyProtection="1"/>
    <xf numFmtId="164" fontId="5" fillId="3" borderId="1" xfId="1" applyNumberFormat="1" applyFont="1" applyFill="1" applyBorder="1" applyProtection="1"/>
    <xf numFmtId="0" fontId="3" fillId="5" borderId="1" xfId="0" applyFont="1" applyFill="1" applyBorder="1" applyAlignment="1" applyProtection="1">
      <alignment horizontal="left"/>
    </xf>
    <xf numFmtId="165" fontId="9" fillId="0" borderId="1" xfId="1" applyNumberFormat="1" applyFont="1" applyFill="1" applyBorder="1" applyAlignment="1" applyProtection="1">
      <alignment vertical="center"/>
    </xf>
    <xf numFmtId="10" fontId="6" fillId="3" borderId="1" xfId="1" applyNumberFormat="1" applyFont="1" applyFill="1" applyBorder="1" applyProtection="1"/>
    <xf numFmtId="165" fontId="6" fillId="0" borderId="1" xfId="1" applyNumberFormat="1" applyFont="1" applyFill="1" applyBorder="1" applyProtection="1"/>
    <xf numFmtId="10" fontId="6" fillId="4" borderId="1" xfId="1" applyNumberFormat="1" applyFont="1" applyFill="1" applyBorder="1" applyProtection="1"/>
    <xf numFmtId="164" fontId="6" fillId="3" borderId="1" xfId="1" applyNumberFormat="1" applyFont="1" applyFill="1" applyBorder="1" applyProtection="1"/>
    <xf numFmtId="165" fontId="6" fillId="0" borderId="1" xfId="0" applyNumberFormat="1" applyFont="1" applyFill="1" applyBorder="1" applyProtection="1"/>
    <xf numFmtId="10" fontId="3" fillId="7" borderId="1" xfId="1" applyNumberFormat="1" applyFont="1" applyFill="1" applyBorder="1" applyProtection="1"/>
    <xf numFmtId="0" fontId="3" fillId="5" borderId="1" xfId="0" applyFont="1" applyFill="1" applyBorder="1" applyAlignment="1" applyProtection="1">
      <alignment horizontal="left" vertical="center"/>
    </xf>
    <xf numFmtId="10" fontId="5" fillId="4" borderId="1" xfId="1" applyNumberFormat="1" applyFont="1" applyFill="1" applyBorder="1" applyProtection="1"/>
    <xf numFmtId="0" fontId="0" fillId="0" borderId="0" xfId="0" applyAlignment="1">
      <alignment wrapText="1"/>
    </xf>
    <xf numFmtId="0" fontId="0" fillId="0" borderId="0" xfId="0" applyAlignment="1" applyProtection="1">
      <alignment wrapText="1"/>
      <protection locked="0"/>
    </xf>
    <xf numFmtId="0" fontId="2" fillId="9" borderId="1" xfId="0" applyFont="1" applyFill="1" applyBorder="1" applyAlignment="1" applyProtection="1">
      <alignment horizontal="center" vertical="center" wrapText="1"/>
    </xf>
    <xf numFmtId="1" fontId="2" fillId="9" borderId="1" xfId="1" applyNumberFormat="1" applyFont="1" applyFill="1" applyBorder="1" applyAlignment="1" applyProtection="1">
      <alignment horizontal="center" vertical="center" wrapText="1"/>
    </xf>
    <xf numFmtId="2" fontId="2" fillId="9" borderId="1" xfId="1" applyNumberFormat="1" applyFont="1" applyFill="1" applyBorder="1" applyAlignment="1" applyProtection="1">
      <alignment horizontal="center" vertical="center" wrapText="1"/>
    </xf>
    <xf numFmtId="0" fontId="2" fillId="10" borderId="1" xfId="0" applyFont="1" applyFill="1" applyBorder="1" applyAlignment="1" applyProtection="1">
      <alignment horizontal="center" vertical="center" wrapText="1"/>
    </xf>
    <xf numFmtId="2" fontId="2" fillId="9" borderId="1" xfId="0" applyNumberFormat="1" applyFont="1" applyFill="1" applyBorder="1" applyAlignment="1" applyProtection="1">
      <alignment horizontal="center" vertical="center" wrapText="1"/>
    </xf>
    <xf numFmtId="2" fontId="2" fillId="10" borderId="1" xfId="0" applyNumberFormat="1" applyFont="1" applyFill="1" applyBorder="1" applyAlignment="1" applyProtection="1">
      <alignment horizontal="center" vertical="center" wrapText="1"/>
    </xf>
    <xf numFmtId="2" fontId="2" fillId="10" borderId="1" xfId="0" applyNumberFormat="1" applyFont="1" applyFill="1" applyBorder="1" applyAlignment="1" applyProtection="1">
      <alignment wrapText="1"/>
    </xf>
    <xf numFmtId="2" fontId="12" fillId="11" borderId="1" xfId="0" applyNumberFormat="1" applyFont="1" applyFill="1" applyBorder="1" applyAlignment="1" applyProtection="1">
      <alignment wrapText="1"/>
    </xf>
    <xf numFmtId="0" fontId="0" fillId="0" borderId="0" xfId="0" applyAlignment="1" applyProtection="1">
      <alignment wrapText="1"/>
    </xf>
    <xf numFmtId="0" fontId="0" fillId="13" borderId="0" xfId="0" applyFill="1" applyAlignment="1" applyProtection="1">
      <alignment wrapText="1"/>
    </xf>
    <xf numFmtId="0" fontId="2" fillId="11" borderId="1" xfId="0" applyFont="1" applyFill="1" applyBorder="1" applyAlignment="1" applyProtection="1">
      <alignment wrapText="1"/>
    </xf>
    <xf numFmtId="0" fontId="2" fillId="12" borderId="1" xfId="0" applyFont="1" applyFill="1" applyBorder="1" applyAlignment="1" applyProtection="1">
      <alignment wrapText="1"/>
    </xf>
    <xf numFmtId="0" fontId="0" fillId="0" borderId="0" xfId="0" applyBorder="1" applyAlignment="1" applyProtection="1">
      <alignment wrapText="1"/>
    </xf>
    <xf numFmtId="0" fontId="0" fillId="13" borderId="1" xfId="0" applyFill="1" applyBorder="1" applyAlignment="1" applyProtection="1">
      <alignment wrapText="1"/>
    </xf>
    <xf numFmtId="164" fontId="0" fillId="13" borderId="1" xfId="0" applyNumberFormat="1" applyFill="1" applyBorder="1" applyAlignment="1" applyProtection="1">
      <alignment wrapText="1"/>
    </xf>
    <xf numFmtId="165" fontId="0" fillId="13" borderId="1" xfId="0" applyNumberFormat="1" applyFill="1" applyBorder="1" applyAlignment="1" applyProtection="1">
      <alignment wrapText="1"/>
    </xf>
    <xf numFmtId="2" fontId="0" fillId="13" borderId="1" xfId="0" applyNumberFormat="1" applyFill="1" applyBorder="1" applyAlignment="1" applyProtection="1">
      <alignment wrapText="1"/>
    </xf>
    <xf numFmtId="10" fontId="0" fillId="13" borderId="1" xfId="0" applyNumberFormat="1" applyFill="1" applyBorder="1" applyAlignment="1" applyProtection="1">
      <alignment wrapText="1"/>
    </xf>
    <xf numFmtId="10" fontId="2" fillId="9" borderId="1" xfId="1" applyNumberFormat="1" applyFont="1" applyFill="1" applyBorder="1" applyAlignment="1" applyProtection="1">
      <alignment horizontal="center" vertical="center" wrapText="1"/>
    </xf>
    <xf numFmtId="0" fontId="11" fillId="0" borderId="0" xfId="0" applyFont="1" applyFill="1" applyBorder="1" applyAlignment="1">
      <alignment wrapText="1"/>
    </xf>
    <xf numFmtId="164" fontId="0" fillId="0" borderId="0" xfId="0" applyNumberFormat="1" applyAlignment="1" applyProtection="1">
      <alignment wrapText="1"/>
      <protection locked="0"/>
    </xf>
    <xf numFmtId="165" fontId="0" fillId="0" borderId="0" xfId="0" applyNumberFormat="1" applyAlignment="1" applyProtection="1">
      <alignment wrapText="1"/>
      <protection locked="0"/>
    </xf>
    <xf numFmtId="2" fontId="0" fillId="0" borderId="0" xfId="0" applyNumberFormat="1" applyAlignment="1" applyProtection="1">
      <alignment wrapText="1"/>
      <protection locked="0"/>
    </xf>
    <xf numFmtId="10" fontId="0" fillId="0" borderId="0" xfId="0" applyNumberFormat="1" applyAlignment="1" applyProtection="1">
      <alignment wrapText="1"/>
      <protection locked="0"/>
    </xf>
    <xf numFmtId="0" fontId="0" fillId="0" borderId="18" xfId="0" applyBorder="1" applyAlignment="1">
      <alignment vertical="top"/>
    </xf>
    <xf numFmtId="0" fontId="0" fillId="0" borderId="19" xfId="0" applyBorder="1" applyAlignment="1">
      <alignment vertical="top" wrapText="1"/>
    </xf>
    <xf numFmtId="0" fontId="0" fillId="0" borderId="19" xfId="0" applyBorder="1" applyAlignment="1">
      <alignment vertical="top"/>
    </xf>
    <xf numFmtId="0" fontId="0" fillId="0" borderId="20" xfId="0" applyBorder="1" applyAlignment="1">
      <alignment vertical="top"/>
    </xf>
    <xf numFmtId="0" fontId="13" fillId="14" borderId="0" xfId="0" applyFont="1" applyFill="1" applyAlignment="1">
      <alignment horizontal="center" vertical="center" wrapText="1"/>
    </xf>
  </cellXfs>
  <cellStyles count="2">
    <cellStyle name="Normal" xfId="0" builtinId="0"/>
    <cellStyle name="Percent" xfId="1" builtinId="5"/>
  </cellStyles>
  <dxfs count="18">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image" Target="../media/image8.emf"/><Relationship Id="rId3" Type="http://schemas.openxmlformats.org/officeDocument/2006/relationships/image" Target="../media/image3.jpeg"/><Relationship Id="rId7" Type="http://schemas.openxmlformats.org/officeDocument/2006/relationships/image" Target="../media/image7.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11" Type="http://schemas.microsoft.com/office/2007/relationships/hdphoto" Target="../media/hdphoto1.wdp"/><Relationship Id="rId5" Type="http://schemas.openxmlformats.org/officeDocument/2006/relationships/image" Target="../media/image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1</xdr:row>
      <xdr:rowOff>228600</xdr:rowOff>
    </xdr:from>
    <xdr:to>
      <xdr:col>0</xdr:col>
      <xdr:colOff>1171575</xdr:colOff>
      <xdr:row>1</xdr:row>
      <xdr:rowOff>1409700</xdr:rowOff>
    </xdr:to>
    <xdr:pic>
      <xdr:nvPicPr>
        <xdr:cNvPr id="19" name="Picture 1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1066800"/>
          <a:ext cx="1133475" cy="1181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209550</xdr:colOff>
      <xdr:row>6</xdr:row>
      <xdr:rowOff>266700</xdr:rowOff>
    </xdr:from>
    <xdr:to>
      <xdr:col>0</xdr:col>
      <xdr:colOff>2905125</xdr:colOff>
      <xdr:row>6</xdr:row>
      <xdr:rowOff>1676400</xdr:rowOff>
    </xdr:to>
    <xdr:pic>
      <xdr:nvPicPr>
        <xdr:cNvPr id="20" name="Picture 19"/>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9550" y="12334875"/>
          <a:ext cx="2695575" cy="140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1181097</xdr:colOff>
      <xdr:row>1</xdr:row>
      <xdr:rowOff>1133475</xdr:rowOff>
    </xdr:from>
    <xdr:to>
      <xdr:col>0</xdr:col>
      <xdr:colOff>1714498</xdr:colOff>
      <xdr:row>1</xdr:row>
      <xdr:rowOff>1400175</xdr:rowOff>
    </xdr:to>
    <xdr:pic>
      <xdr:nvPicPr>
        <xdr:cNvPr id="21" name="Picture 20" descr="c++ - Arrow shape detection using OpenCV - Stack Overflow"/>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rot="10800000">
          <a:off x="1181097" y="1971675"/>
          <a:ext cx="533401" cy="266700"/>
        </a:xfrm>
        <a:prstGeom prst="rect">
          <a:avLst/>
        </a:prstGeom>
      </xdr:spPr>
    </xdr:pic>
    <xdr:clientData/>
  </xdr:twoCellAnchor>
  <xdr:twoCellAnchor editAs="oneCell">
    <xdr:from>
      <xdr:col>0</xdr:col>
      <xdr:colOff>2295525</xdr:colOff>
      <xdr:row>2</xdr:row>
      <xdr:rowOff>1143000</xdr:rowOff>
    </xdr:from>
    <xdr:to>
      <xdr:col>0</xdr:col>
      <xdr:colOff>2825923</xdr:colOff>
      <xdr:row>2</xdr:row>
      <xdr:rowOff>1411247</xdr:rowOff>
    </xdr:to>
    <xdr:pic>
      <xdr:nvPicPr>
        <xdr:cNvPr id="22" name="Picture 21"/>
        <xdr:cNvPicPr>
          <a:picLocks noChangeAspect="1"/>
        </xdr:cNvPicPr>
      </xdr:nvPicPr>
      <xdr:blipFill>
        <a:blip xmlns:r="http://schemas.openxmlformats.org/officeDocument/2006/relationships" r:embed="rId4"/>
        <a:stretch>
          <a:fillRect/>
        </a:stretch>
      </xdr:blipFill>
      <xdr:spPr>
        <a:xfrm>
          <a:off x="2295525" y="3409950"/>
          <a:ext cx="530398" cy="268247"/>
        </a:xfrm>
        <a:prstGeom prst="rect">
          <a:avLst/>
        </a:prstGeom>
      </xdr:spPr>
    </xdr:pic>
    <xdr:clientData/>
  </xdr:twoCellAnchor>
  <xdr:twoCellAnchor editAs="oneCell">
    <xdr:from>
      <xdr:col>0</xdr:col>
      <xdr:colOff>5619750</xdr:colOff>
      <xdr:row>3</xdr:row>
      <xdr:rowOff>1247775</xdr:rowOff>
    </xdr:from>
    <xdr:to>
      <xdr:col>0</xdr:col>
      <xdr:colOff>6150148</xdr:colOff>
      <xdr:row>3</xdr:row>
      <xdr:rowOff>1516022</xdr:rowOff>
    </xdr:to>
    <xdr:pic>
      <xdr:nvPicPr>
        <xdr:cNvPr id="23" name="Picture 22"/>
        <xdr:cNvPicPr>
          <a:picLocks noChangeAspect="1"/>
        </xdr:cNvPicPr>
      </xdr:nvPicPr>
      <xdr:blipFill>
        <a:blip xmlns:r="http://schemas.openxmlformats.org/officeDocument/2006/relationships" r:embed="rId4"/>
        <a:stretch>
          <a:fillRect/>
        </a:stretch>
      </xdr:blipFill>
      <xdr:spPr>
        <a:xfrm>
          <a:off x="5619750" y="5734050"/>
          <a:ext cx="530398" cy="268247"/>
        </a:xfrm>
        <a:prstGeom prst="rect">
          <a:avLst/>
        </a:prstGeom>
      </xdr:spPr>
    </xdr:pic>
    <xdr:clientData/>
  </xdr:twoCellAnchor>
  <xdr:twoCellAnchor editAs="oneCell">
    <xdr:from>
      <xdr:col>0</xdr:col>
      <xdr:colOff>10372725</xdr:colOff>
      <xdr:row>4</xdr:row>
      <xdr:rowOff>1209675</xdr:rowOff>
    </xdr:from>
    <xdr:to>
      <xdr:col>0</xdr:col>
      <xdr:colOff>10903123</xdr:colOff>
      <xdr:row>4</xdr:row>
      <xdr:rowOff>1477922</xdr:rowOff>
    </xdr:to>
    <xdr:pic>
      <xdr:nvPicPr>
        <xdr:cNvPr id="25" name="Picture 24"/>
        <xdr:cNvPicPr>
          <a:picLocks noChangeAspect="1"/>
        </xdr:cNvPicPr>
      </xdr:nvPicPr>
      <xdr:blipFill>
        <a:blip xmlns:r="http://schemas.openxmlformats.org/officeDocument/2006/relationships" r:embed="rId4"/>
        <a:stretch>
          <a:fillRect/>
        </a:stretch>
      </xdr:blipFill>
      <xdr:spPr>
        <a:xfrm>
          <a:off x="10372725" y="7229475"/>
          <a:ext cx="530398" cy="268247"/>
        </a:xfrm>
        <a:prstGeom prst="rect">
          <a:avLst/>
        </a:prstGeom>
      </xdr:spPr>
    </xdr:pic>
    <xdr:clientData/>
  </xdr:twoCellAnchor>
  <xdr:twoCellAnchor editAs="oneCell">
    <xdr:from>
      <xdr:col>0</xdr:col>
      <xdr:colOff>285750</xdr:colOff>
      <xdr:row>5</xdr:row>
      <xdr:rowOff>3457575</xdr:rowOff>
    </xdr:from>
    <xdr:to>
      <xdr:col>0</xdr:col>
      <xdr:colOff>816148</xdr:colOff>
      <xdr:row>5</xdr:row>
      <xdr:rowOff>3725822</xdr:rowOff>
    </xdr:to>
    <xdr:pic>
      <xdr:nvPicPr>
        <xdr:cNvPr id="27" name="Picture 26"/>
        <xdr:cNvPicPr>
          <a:picLocks noChangeAspect="1"/>
        </xdr:cNvPicPr>
      </xdr:nvPicPr>
      <xdr:blipFill>
        <a:blip xmlns:r="http://schemas.openxmlformats.org/officeDocument/2006/relationships" r:embed="rId5"/>
        <a:stretch>
          <a:fillRect/>
        </a:stretch>
      </xdr:blipFill>
      <xdr:spPr>
        <a:xfrm rot="10800000">
          <a:off x="285750" y="10325100"/>
          <a:ext cx="530398" cy="268247"/>
        </a:xfrm>
        <a:prstGeom prst="rect">
          <a:avLst/>
        </a:prstGeom>
      </xdr:spPr>
    </xdr:pic>
    <xdr:clientData/>
  </xdr:twoCellAnchor>
  <xdr:twoCellAnchor editAs="oneCell">
    <xdr:from>
      <xdr:col>0</xdr:col>
      <xdr:colOff>247650</xdr:colOff>
      <xdr:row>5</xdr:row>
      <xdr:rowOff>2095500</xdr:rowOff>
    </xdr:from>
    <xdr:to>
      <xdr:col>0</xdr:col>
      <xdr:colOff>778048</xdr:colOff>
      <xdr:row>5</xdr:row>
      <xdr:rowOff>2363747</xdr:rowOff>
    </xdr:to>
    <xdr:pic>
      <xdr:nvPicPr>
        <xdr:cNvPr id="28" name="Picture 27"/>
        <xdr:cNvPicPr>
          <a:picLocks noChangeAspect="1"/>
        </xdr:cNvPicPr>
      </xdr:nvPicPr>
      <xdr:blipFill>
        <a:blip xmlns:r="http://schemas.openxmlformats.org/officeDocument/2006/relationships" r:embed="rId5"/>
        <a:stretch>
          <a:fillRect/>
        </a:stretch>
      </xdr:blipFill>
      <xdr:spPr>
        <a:xfrm rot="10800000">
          <a:off x="247650" y="8963025"/>
          <a:ext cx="530398" cy="268247"/>
        </a:xfrm>
        <a:prstGeom prst="rect">
          <a:avLst/>
        </a:prstGeom>
      </xdr:spPr>
    </xdr:pic>
    <xdr:clientData/>
  </xdr:twoCellAnchor>
  <xdr:twoCellAnchor editAs="oneCell">
    <xdr:from>
      <xdr:col>0</xdr:col>
      <xdr:colOff>19050</xdr:colOff>
      <xdr:row>2</xdr:row>
      <xdr:rowOff>200025</xdr:rowOff>
    </xdr:from>
    <xdr:to>
      <xdr:col>0</xdr:col>
      <xdr:colOff>2276475</xdr:colOff>
      <xdr:row>2</xdr:row>
      <xdr:rowOff>1466850</xdr:rowOff>
    </xdr:to>
    <xdr:pic>
      <xdr:nvPicPr>
        <xdr:cNvPr id="29" name="Picture 28"/>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9050" y="2466975"/>
          <a:ext cx="2257425" cy="1266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xdr:row>
      <xdr:rowOff>257175</xdr:rowOff>
    </xdr:from>
    <xdr:to>
      <xdr:col>0</xdr:col>
      <xdr:colOff>5629275</xdr:colOff>
      <xdr:row>3</xdr:row>
      <xdr:rowOff>1504950</xdr:rowOff>
    </xdr:to>
    <xdr:pic>
      <xdr:nvPicPr>
        <xdr:cNvPr id="30" name="Picture 29"/>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0" y="4048125"/>
          <a:ext cx="5629275" cy="1247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xdr:row>
      <xdr:rowOff>219075</xdr:rowOff>
    </xdr:from>
    <xdr:to>
      <xdr:col>0</xdr:col>
      <xdr:colOff>10334625</xdr:colOff>
      <xdr:row>4</xdr:row>
      <xdr:rowOff>1495424</xdr:rowOff>
    </xdr:to>
    <xdr:pic>
      <xdr:nvPicPr>
        <xdr:cNvPr id="31" name="Picture 30"/>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0" y="5553075"/>
          <a:ext cx="10334625" cy="12763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866775</xdr:colOff>
      <xdr:row>5</xdr:row>
      <xdr:rowOff>495300</xdr:rowOff>
    </xdr:from>
    <xdr:to>
      <xdr:col>0</xdr:col>
      <xdr:colOff>10610850</xdr:colOff>
      <xdr:row>5</xdr:row>
      <xdr:rowOff>1800062</xdr:rowOff>
    </xdr:to>
    <xdr:pic>
      <xdr:nvPicPr>
        <xdr:cNvPr id="32" name="Picture 31"/>
        <xdr:cNvPicPr>
          <a:picLocks noChangeAspect="1"/>
        </xdr:cNvPicPr>
      </xdr:nvPicPr>
      <xdr:blipFill>
        <a:blip xmlns:r="http://schemas.openxmlformats.org/officeDocument/2006/relationships" r:embed="rId9"/>
        <a:stretch>
          <a:fillRect/>
        </a:stretch>
      </xdr:blipFill>
      <xdr:spPr>
        <a:xfrm>
          <a:off x="866775" y="7800975"/>
          <a:ext cx="9744075" cy="1304762"/>
        </a:xfrm>
        <a:prstGeom prst="rect">
          <a:avLst/>
        </a:prstGeom>
        <a:solidFill>
          <a:srgbClr val="92D050">
            <a:alpha val="60000"/>
          </a:srgbClr>
        </a:solidFill>
      </xdr:spPr>
    </xdr:pic>
    <xdr:clientData/>
  </xdr:twoCellAnchor>
  <xdr:twoCellAnchor editAs="oneCell">
    <xdr:from>
      <xdr:col>0</xdr:col>
      <xdr:colOff>819150</xdr:colOff>
      <xdr:row>5</xdr:row>
      <xdr:rowOff>2000251</xdr:rowOff>
    </xdr:from>
    <xdr:to>
      <xdr:col>0</xdr:col>
      <xdr:colOff>10629900</xdr:colOff>
      <xdr:row>5</xdr:row>
      <xdr:rowOff>5067301</xdr:rowOff>
    </xdr:to>
    <xdr:pic>
      <xdr:nvPicPr>
        <xdr:cNvPr id="33" name="Picture 32"/>
        <xdr:cNvPicPr>
          <a:picLocks noChangeAspect="1"/>
        </xdr:cNvPicPr>
      </xdr:nvPicPr>
      <xdr:blipFill rotWithShape="1">
        <a:blip xmlns:r="http://schemas.openxmlformats.org/officeDocument/2006/relationships" r:embed="rId10">
          <a:extLst>
            <a:ext uri="{BEBA8EAE-BF5A-486C-A8C5-ECC9F3942E4B}">
              <a14:imgProps xmlns:a14="http://schemas.microsoft.com/office/drawing/2010/main">
                <a14:imgLayer r:embed="rId11">
                  <a14:imgEffect>
                    <a14:sharpenSoften amount="8000"/>
                  </a14:imgEffect>
                </a14:imgLayer>
              </a14:imgProps>
            </a:ext>
          </a:extLst>
        </a:blip>
        <a:srcRect t="11643" r="36708"/>
        <a:stretch/>
      </xdr:blipFill>
      <xdr:spPr>
        <a:xfrm>
          <a:off x="819150" y="8867776"/>
          <a:ext cx="9810750" cy="3067050"/>
        </a:xfrm>
        <a:prstGeom prst="rect">
          <a:avLst/>
        </a:prstGeom>
      </xdr:spPr>
    </xdr:pic>
    <xdr:clientData/>
  </xdr:twoCellAnchor>
  <xdr:twoCellAnchor editAs="oneCell">
    <xdr:from>
      <xdr:col>0</xdr:col>
      <xdr:colOff>8334373</xdr:colOff>
      <xdr:row>5</xdr:row>
      <xdr:rowOff>4867275</xdr:rowOff>
    </xdr:from>
    <xdr:to>
      <xdr:col>0</xdr:col>
      <xdr:colOff>8864771</xdr:colOff>
      <xdr:row>5</xdr:row>
      <xdr:rowOff>5135522</xdr:rowOff>
    </xdr:to>
    <xdr:pic>
      <xdr:nvPicPr>
        <xdr:cNvPr id="24" name="Picture 23"/>
        <xdr:cNvPicPr>
          <a:picLocks noChangeAspect="1"/>
        </xdr:cNvPicPr>
      </xdr:nvPicPr>
      <xdr:blipFill>
        <a:blip xmlns:r="http://schemas.openxmlformats.org/officeDocument/2006/relationships" r:embed="rId4"/>
        <a:stretch>
          <a:fillRect/>
        </a:stretch>
      </xdr:blipFill>
      <xdr:spPr>
        <a:xfrm>
          <a:off x="8334373" y="12172950"/>
          <a:ext cx="530398" cy="268247"/>
        </a:xfrm>
        <a:prstGeom prst="rect">
          <a:avLst/>
        </a:prstGeom>
        <a:solidFill>
          <a:srgbClr val="C00000"/>
        </a:solidFill>
      </xdr:spPr>
    </xdr:pic>
    <xdr:clientData/>
  </xdr:twoCellAnchor>
  <xdr:twoCellAnchor editAs="oneCell">
    <xdr:from>
      <xdr:col>0</xdr:col>
      <xdr:colOff>361950</xdr:colOff>
      <xdr:row>5</xdr:row>
      <xdr:rowOff>1533525</xdr:rowOff>
    </xdr:from>
    <xdr:to>
      <xdr:col>0</xdr:col>
      <xdr:colOff>892348</xdr:colOff>
      <xdr:row>5</xdr:row>
      <xdr:rowOff>1801772</xdr:rowOff>
    </xdr:to>
    <xdr:pic>
      <xdr:nvPicPr>
        <xdr:cNvPr id="26" name="Picture 25"/>
        <xdr:cNvPicPr>
          <a:picLocks noChangeAspect="1"/>
        </xdr:cNvPicPr>
      </xdr:nvPicPr>
      <xdr:blipFill>
        <a:blip xmlns:r="http://schemas.openxmlformats.org/officeDocument/2006/relationships" r:embed="rId5"/>
        <a:stretch>
          <a:fillRect/>
        </a:stretch>
      </xdr:blipFill>
      <xdr:spPr>
        <a:xfrm rot="10800000">
          <a:off x="361950" y="8839200"/>
          <a:ext cx="530398" cy="268247"/>
        </a:xfrm>
        <a:prstGeom prst="rect">
          <a:avLst/>
        </a:prstGeom>
      </xdr:spPr>
    </xdr:pic>
    <xdr:clientData/>
  </xdr:twoCellAnchor>
  <xdr:twoCellAnchor editAs="oneCell">
    <xdr:from>
      <xdr:col>0</xdr:col>
      <xdr:colOff>38100</xdr:colOff>
      <xdr:row>1</xdr:row>
      <xdr:rowOff>228600</xdr:rowOff>
    </xdr:from>
    <xdr:to>
      <xdr:col>0</xdr:col>
      <xdr:colOff>1171575</xdr:colOff>
      <xdr:row>1</xdr:row>
      <xdr:rowOff>1409700</xdr:rowOff>
    </xdr:to>
    <xdr:pic>
      <xdr:nvPicPr>
        <xdr:cNvPr id="47" name="Picture 4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1066800"/>
          <a:ext cx="1133475" cy="1181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209550</xdr:colOff>
      <xdr:row>6</xdr:row>
      <xdr:rowOff>266700</xdr:rowOff>
    </xdr:from>
    <xdr:to>
      <xdr:col>0</xdr:col>
      <xdr:colOff>2905125</xdr:colOff>
      <xdr:row>6</xdr:row>
      <xdr:rowOff>1676400</xdr:rowOff>
    </xdr:to>
    <xdr:pic>
      <xdr:nvPicPr>
        <xdr:cNvPr id="48" name="Picture 47"/>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9550" y="12334875"/>
          <a:ext cx="2695575" cy="140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1181097</xdr:colOff>
      <xdr:row>1</xdr:row>
      <xdr:rowOff>1133475</xdr:rowOff>
    </xdr:from>
    <xdr:to>
      <xdr:col>0</xdr:col>
      <xdr:colOff>1714498</xdr:colOff>
      <xdr:row>1</xdr:row>
      <xdr:rowOff>1400175</xdr:rowOff>
    </xdr:to>
    <xdr:pic>
      <xdr:nvPicPr>
        <xdr:cNvPr id="49" name="Picture 48" descr="c++ - Arrow shape detection using OpenCV - Stack Overflow"/>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rot="10800000">
          <a:off x="1181097" y="1971675"/>
          <a:ext cx="533401" cy="266700"/>
        </a:xfrm>
        <a:prstGeom prst="rect">
          <a:avLst/>
        </a:prstGeom>
      </xdr:spPr>
    </xdr:pic>
    <xdr:clientData/>
  </xdr:twoCellAnchor>
  <xdr:twoCellAnchor editAs="oneCell">
    <xdr:from>
      <xdr:col>0</xdr:col>
      <xdr:colOff>2295525</xdr:colOff>
      <xdr:row>2</xdr:row>
      <xdr:rowOff>1143000</xdr:rowOff>
    </xdr:from>
    <xdr:to>
      <xdr:col>0</xdr:col>
      <xdr:colOff>2825923</xdr:colOff>
      <xdr:row>2</xdr:row>
      <xdr:rowOff>1411247</xdr:rowOff>
    </xdr:to>
    <xdr:pic>
      <xdr:nvPicPr>
        <xdr:cNvPr id="50" name="Picture 49"/>
        <xdr:cNvPicPr>
          <a:picLocks noChangeAspect="1"/>
        </xdr:cNvPicPr>
      </xdr:nvPicPr>
      <xdr:blipFill>
        <a:blip xmlns:r="http://schemas.openxmlformats.org/officeDocument/2006/relationships" r:embed="rId4"/>
        <a:stretch>
          <a:fillRect/>
        </a:stretch>
      </xdr:blipFill>
      <xdr:spPr>
        <a:xfrm>
          <a:off x="2295525" y="3409950"/>
          <a:ext cx="530398" cy="268247"/>
        </a:xfrm>
        <a:prstGeom prst="rect">
          <a:avLst/>
        </a:prstGeom>
      </xdr:spPr>
    </xdr:pic>
    <xdr:clientData/>
  </xdr:twoCellAnchor>
  <xdr:twoCellAnchor editAs="oneCell">
    <xdr:from>
      <xdr:col>0</xdr:col>
      <xdr:colOff>6800850</xdr:colOff>
      <xdr:row>3</xdr:row>
      <xdr:rowOff>1133475</xdr:rowOff>
    </xdr:from>
    <xdr:to>
      <xdr:col>0</xdr:col>
      <xdr:colOff>7331248</xdr:colOff>
      <xdr:row>3</xdr:row>
      <xdr:rowOff>1401722</xdr:rowOff>
    </xdr:to>
    <xdr:pic>
      <xdr:nvPicPr>
        <xdr:cNvPr id="51" name="Picture 50"/>
        <xdr:cNvPicPr>
          <a:picLocks noChangeAspect="1"/>
        </xdr:cNvPicPr>
      </xdr:nvPicPr>
      <xdr:blipFill>
        <a:blip xmlns:r="http://schemas.openxmlformats.org/officeDocument/2006/relationships" r:embed="rId4"/>
        <a:stretch>
          <a:fillRect/>
        </a:stretch>
      </xdr:blipFill>
      <xdr:spPr>
        <a:xfrm>
          <a:off x="6800850" y="4924425"/>
          <a:ext cx="530398" cy="268247"/>
        </a:xfrm>
        <a:prstGeom prst="rect">
          <a:avLst/>
        </a:prstGeom>
      </xdr:spPr>
    </xdr:pic>
    <xdr:clientData/>
  </xdr:twoCellAnchor>
  <xdr:twoCellAnchor editAs="oneCell">
    <xdr:from>
      <xdr:col>0</xdr:col>
      <xdr:colOff>10544173</xdr:colOff>
      <xdr:row>5</xdr:row>
      <xdr:rowOff>1181100</xdr:rowOff>
    </xdr:from>
    <xdr:to>
      <xdr:col>0</xdr:col>
      <xdr:colOff>11074571</xdr:colOff>
      <xdr:row>5</xdr:row>
      <xdr:rowOff>1449347</xdr:rowOff>
    </xdr:to>
    <xdr:pic>
      <xdr:nvPicPr>
        <xdr:cNvPr id="52" name="Picture 51"/>
        <xdr:cNvPicPr>
          <a:picLocks noChangeAspect="1"/>
        </xdr:cNvPicPr>
      </xdr:nvPicPr>
      <xdr:blipFill>
        <a:blip xmlns:r="http://schemas.openxmlformats.org/officeDocument/2006/relationships" r:embed="rId4"/>
        <a:stretch>
          <a:fillRect/>
        </a:stretch>
      </xdr:blipFill>
      <xdr:spPr>
        <a:xfrm>
          <a:off x="10544173" y="8048625"/>
          <a:ext cx="530398" cy="268247"/>
        </a:xfrm>
        <a:prstGeom prst="rect">
          <a:avLst/>
        </a:prstGeom>
        <a:solidFill>
          <a:srgbClr val="FF0000"/>
        </a:solidFill>
      </xdr:spPr>
    </xdr:pic>
    <xdr:clientData/>
  </xdr:twoCellAnchor>
  <xdr:twoCellAnchor editAs="oneCell">
    <xdr:from>
      <xdr:col>0</xdr:col>
      <xdr:colOff>12487275</xdr:colOff>
      <xdr:row>4</xdr:row>
      <xdr:rowOff>1181100</xdr:rowOff>
    </xdr:from>
    <xdr:to>
      <xdr:col>0</xdr:col>
      <xdr:colOff>13017673</xdr:colOff>
      <xdr:row>4</xdr:row>
      <xdr:rowOff>1449347</xdr:rowOff>
    </xdr:to>
    <xdr:pic>
      <xdr:nvPicPr>
        <xdr:cNvPr id="53" name="Picture 52"/>
        <xdr:cNvPicPr>
          <a:picLocks noChangeAspect="1"/>
        </xdr:cNvPicPr>
      </xdr:nvPicPr>
      <xdr:blipFill>
        <a:blip xmlns:r="http://schemas.openxmlformats.org/officeDocument/2006/relationships" r:embed="rId4"/>
        <a:stretch>
          <a:fillRect/>
        </a:stretch>
      </xdr:blipFill>
      <xdr:spPr>
        <a:xfrm>
          <a:off x="12487275" y="6515100"/>
          <a:ext cx="530398" cy="268247"/>
        </a:xfrm>
        <a:prstGeom prst="rect">
          <a:avLst/>
        </a:prstGeom>
      </xdr:spPr>
    </xdr:pic>
    <xdr:clientData/>
  </xdr:twoCellAnchor>
  <xdr:twoCellAnchor editAs="oneCell">
    <xdr:from>
      <xdr:col>0</xdr:col>
      <xdr:colOff>314325</xdr:colOff>
      <xdr:row>5</xdr:row>
      <xdr:rowOff>1133475</xdr:rowOff>
    </xdr:from>
    <xdr:to>
      <xdr:col>0</xdr:col>
      <xdr:colOff>844723</xdr:colOff>
      <xdr:row>5</xdr:row>
      <xdr:rowOff>1401722</xdr:rowOff>
    </xdr:to>
    <xdr:pic>
      <xdr:nvPicPr>
        <xdr:cNvPr id="54" name="Picture 53"/>
        <xdr:cNvPicPr>
          <a:picLocks noChangeAspect="1"/>
        </xdr:cNvPicPr>
      </xdr:nvPicPr>
      <xdr:blipFill>
        <a:blip xmlns:r="http://schemas.openxmlformats.org/officeDocument/2006/relationships" r:embed="rId5"/>
        <a:stretch>
          <a:fillRect/>
        </a:stretch>
      </xdr:blipFill>
      <xdr:spPr>
        <a:xfrm rot="10800000">
          <a:off x="314325" y="8001000"/>
          <a:ext cx="530398" cy="268247"/>
        </a:xfrm>
        <a:prstGeom prst="rect">
          <a:avLst/>
        </a:prstGeom>
      </xdr:spPr>
    </xdr:pic>
    <xdr:clientData/>
  </xdr:twoCellAnchor>
  <xdr:twoCellAnchor editAs="oneCell">
    <xdr:from>
      <xdr:col>0</xdr:col>
      <xdr:colOff>285750</xdr:colOff>
      <xdr:row>5</xdr:row>
      <xdr:rowOff>3457575</xdr:rowOff>
    </xdr:from>
    <xdr:to>
      <xdr:col>0</xdr:col>
      <xdr:colOff>816148</xdr:colOff>
      <xdr:row>5</xdr:row>
      <xdr:rowOff>3725822</xdr:rowOff>
    </xdr:to>
    <xdr:pic>
      <xdr:nvPicPr>
        <xdr:cNvPr id="55" name="Picture 54"/>
        <xdr:cNvPicPr>
          <a:picLocks noChangeAspect="1"/>
        </xdr:cNvPicPr>
      </xdr:nvPicPr>
      <xdr:blipFill>
        <a:blip xmlns:r="http://schemas.openxmlformats.org/officeDocument/2006/relationships" r:embed="rId5"/>
        <a:stretch>
          <a:fillRect/>
        </a:stretch>
      </xdr:blipFill>
      <xdr:spPr>
        <a:xfrm rot="10800000">
          <a:off x="285750" y="10325100"/>
          <a:ext cx="530398" cy="268247"/>
        </a:xfrm>
        <a:prstGeom prst="rect">
          <a:avLst/>
        </a:prstGeom>
      </xdr:spPr>
    </xdr:pic>
    <xdr:clientData/>
  </xdr:twoCellAnchor>
  <xdr:twoCellAnchor editAs="oneCell">
    <xdr:from>
      <xdr:col>0</xdr:col>
      <xdr:colOff>247650</xdr:colOff>
      <xdr:row>5</xdr:row>
      <xdr:rowOff>2095500</xdr:rowOff>
    </xdr:from>
    <xdr:to>
      <xdr:col>0</xdr:col>
      <xdr:colOff>778048</xdr:colOff>
      <xdr:row>5</xdr:row>
      <xdr:rowOff>2363747</xdr:rowOff>
    </xdr:to>
    <xdr:pic>
      <xdr:nvPicPr>
        <xdr:cNvPr id="56" name="Picture 55"/>
        <xdr:cNvPicPr>
          <a:picLocks noChangeAspect="1"/>
        </xdr:cNvPicPr>
      </xdr:nvPicPr>
      <xdr:blipFill>
        <a:blip xmlns:r="http://schemas.openxmlformats.org/officeDocument/2006/relationships" r:embed="rId5"/>
        <a:stretch>
          <a:fillRect/>
        </a:stretch>
      </xdr:blipFill>
      <xdr:spPr>
        <a:xfrm rot="10800000">
          <a:off x="247650" y="8963025"/>
          <a:ext cx="530398" cy="268247"/>
        </a:xfrm>
        <a:prstGeom prst="rect">
          <a:avLst/>
        </a:prstGeom>
      </xdr:spPr>
    </xdr:pic>
    <xdr:clientData/>
  </xdr:twoCellAnchor>
  <xdr:twoCellAnchor editAs="oneCell">
    <xdr:from>
      <xdr:col>0</xdr:col>
      <xdr:colOff>19050</xdr:colOff>
      <xdr:row>2</xdr:row>
      <xdr:rowOff>200025</xdr:rowOff>
    </xdr:from>
    <xdr:to>
      <xdr:col>0</xdr:col>
      <xdr:colOff>2276475</xdr:colOff>
      <xdr:row>2</xdr:row>
      <xdr:rowOff>1466850</xdr:rowOff>
    </xdr:to>
    <xdr:pic>
      <xdr:nvPicPr>
        <xdr:cNvPr id="57" name="Picture 56"/>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9050" y="2466975"/>
          <a:ext cx="2257425" cy="1266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xdr:row>
      <xdr:rowOff>257175</xdr:rowOff>
    </xdr:from>
    <xdr:to>
      <xdr:col>0</xdr:col>
      <xdr:colOff>5629275</xdr:colOff>
      <xdr:row>3</xdr:row>
      <xdr:rowOff>1504950</xdr:rowOff>
    </xdr:to>
    <xdr:pic>
      <xdr:nvPicPr>
        <xdr:cNvPr id="58" name="Picture 57"/>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0" y="4048125"/>
          <a:ext cx="5629275" cy="1247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xdr:row>
      <xdr:rowOff>219075</xdr:rowOff>
    </xdr:from>
    <xdr:to>
      <xdr:col>0</xdr:col>
      <xdr:colOff>10334625</xdr:colOff>
      <xdr:row>4</xdr:row>
      <xdr:rowOff>1495424</xdr:rowOff>
    </xdr:to>
    <xdr:pic>
      <xdr:nvPicPr>
        <xdr:cNvPr id="59" name="Picture 58"/>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0" y="5553075"/>
          <a:ext cx="10334625" cy="12763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838200</xdr:colOff>
      <xdr:row>5</xdr:row>
      <xdr:rowOff>504825</xdr:rowOff>
    </xdr:from>
    <xdr:to>
      <xdr:col>0</xdr:col>
      <xdr:colOff>10582275</xdr:colOff>
      <xdr:row>5</xdr:row>
      <xdr:rowOff>1809587</xdr:rowOff>
    </xdr:to>
    <xdr:pic>
      <xdr:nvPicPr>
        <xdr:cNvPr id="60" name="Picture 59"/>
        <xdr:cNvPicPr>
          <a:picLocks noChangeAspect="1"/>
        </xdr:cNvPicPr>
      </xdr:nvPicPr>
      <xdr:blipFill>
        <a:blip xmlns:r="http://schemas.openxmlformats.org/officeDocument/2006/relationships" r:embed="rId9"/>
        <a:stretch>
          <a:fillRect/>
        </a:stretch>
      </xdr:blipFill>
      <xdr:spPr>
        <a:xfrm>
          <a:off x="838200" y="7372350"/>
          <a:ext cx="9744075" cy="1304762"/>
        </a:xfrm>
        <a:prstGeom prst="rect">
          <a:avLst/>
        </a:prstGeom>
      </xdr:spPr>
    </xdr:pic>
    <xdr:clientData/>
  </xdr:twoCellAnchor>
  <xdr:twoCellAnchor editAs="oneCell">
    <xdr:from>
      <xdr:col>0</xdr:col>
      <xdr:colOff>819150</xdr:colOff>
      <xdr:row>5</xdr:row>
      <xdr:rowOff>2000251</xdr:rowOff>
    </xdr:from>
    <xdr:to>
      <xdr:col>0</xdr:col>
      <xdr:colOff>10629900</xdr:colOff>
      <xdr:row>5</xdr:row>
      <xdr:rowOff>5067301</xdr:rowOff>
    </xdr:to>
    <xdr:pic>
      <xdr:nvPicPr>
        <xdr:cNvPr id="61" name="Picture 60"/>
        <xdr:cNvPicPr>
          <a:picLocks noChangeAspect="1"/>
        </xdr:cNvPicPr>
      </xdr:nvPicPr>
      <xdr:blipFill rotWithShape="1">
        <a:blip xmlns:r="http://schemas.openxmlformats.org/officeDocument/2006/relationships" r:embed="rId10">
          <a:extLst>
            <a:ext uri="{BEBA8EAE-BF5A-486C-A8C5-ECC9F3942E4B}">
              <a14:imgProps xmlns:a14="http://schemas.microsoft.com/office/drawing/2010/main">
                <a14:imgLayer r:embed="rId11">
                  <a14:imgEffect>
                    <a14:sharpenSoften amount="8000"/>
                  </a14:imgEffect>
                </a14:imgLayer>
              </a14:imgProps>
            </a:ext>
          </a:extLst>
        </a:blip>
        <a:srcRect t="11643" r="36708"/>
        <a:stretch/>
      </xdr:blipFill>
      <xdr:spPr>
        <a:xfrm>
          <a:off x="819150" y="8867776"/>
          <a:ext cx="9810750" cy="30670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8"/>
  <sheetViews>
    <sheetView workbookViewId="0">
      <selection activeCell="A2" sqref="A2"/>
    </sheetView>
  </sheetViews>
  <sheetFormatPr defaultRowHeight="14.5" x14ac:dyDescent="0.35"/>
  <cols>
    <col min="1" max="1" width="212" customWidth="1"/>
  </cols>
  <sheetData>
    <row r="1" spans="1:1" ht="89.25" customHeight="1" thickBot="1" x14ac:dyDescent="0.4">
      <c r="A1" s="194" t="s">
        <v>118</v>
      </c>
    </row>
    <row r="2" spans="1:1" ht="119.25" customHeight="1" thickTop="1" x14ac:dyDescent="0.35">
      <c r="A2" s="190" t="s">
        <v>112</v>
      </c>
    </row>
    <row r="3" spans="1:1" ht="122.25" customHeight="1" x14ac:dyDescent="0.35">
      <c r="A3" s="191" t="s">
        <v>113</v>
      </c>
    </row>
    <row r="4" spans="1:1" ht="120.75" customHeight="1" x14ac:dyDescent="0.35">
      <c r="A4" s="191" t="s">
        <v>114</v>
      </c>
    </row>
    <row r="5" spans="1:1" ht="123.75" customHeight="1" x14ac:dyDescent="0.35">
      <c r="A5" s="192" t="s">
        <v>115</v>
      </c>
    </row>
    <row r="6" spans="1:1" ht="409.5" customHeight="1" x14ac:dyDescent="0.35">
      <c r="A6" s="191" t="s">
        <v>116</v>
      </c>
    </row>
    <row r="7" spans="1:1" ht="135.75" customHeight="1" thickBot="1" x14ac:dyDescent="0.4">
      <c r="A7" s="193" t="s">
        <v>117</v>
      </c>
    </row>
    <row r="8" spans="1:1" ht="15" thickTop="1" x14ac:dyDescent="0.35"/>
  </sheetData>
  <sheetProtection algorithmName="SHA-512" hashValue="OI0lXH1gZNueQQi2o0uGrXGuZe+5LHe28p0WvAAVSQPfo2Hs4xTWRBOyuSyLb47yMJlHRP5vR64cVzf8HicqDQ==" saltValue="OrFGZguQ/QZfASeNP8lqWg==" spinCount="100000" sheet="1" objects="1" scenarios="1"/>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AV71"/>
  <sheetViews>
    <sheetView tabSelected="1" topLeftCell="A10" workbookViewId="0">
      <pane xSplit="1" topLeftCell="B1" activePane="topRight" state="frozen"/>
      <selection pane="topRight" activeCell="A35" sqref="A35"/>
    </sheetView>
  </sheetViews>
  <sheetFormatPr defaultColWidth="9.1796875" defaultRowHeight="14.5" x14ac:dyDescent="0.35"/>
  <cols>
    <col min="1" max="3" width="16.81640625" style="3" customWidth="1"/>
    <col min="4" max="4" width="16.81640625" style="15" customWidth="1"/>
    <col min="5" max="6" width="16.81640625" style="3" customWidth="1"/>
    <col min="7" max="7" width="21.54296875" style="3" customWidth="1"/>
    <col min="8" max="8" width="15.1796875" style="3" customWidth="1"/>
    <col min="9" max="9" width="17" style="3" customWidth="1"/>
    <col min="10" max="10" width="16.54296875" style="3" customWidth="1"/>
    <col min="11" max="11" width="14.81640625" style="3" customWidth="1"/>
    <col min="12" max="12" width="14" style="3" customWidth="1"/>
    <col min="13" max="13" width="15.1796875" style="3" customWidth="1"/>
    <col min="14" max="14" width="18.1796875" style="3" customWidth="1"/>
    <col min="15" max="15" width="19.453125" style="3" customWidth="1"/>
    <col min="16" max="16" width="11.81640625" style="3" customWidth="1"/>
    <col min="17" max="17" width="9.1796875" style="3"/>
    <col min="18" max="18" width="13" style="3" customWidth="1"/>
    <col min="19" max="19" width="13.54296875" style="3" customWidth="1"/>
    <col min="20" max="20" width="15" style="3" customWidth="1"/>
    <col min="21" max="21" width="13.26953125" style="3" customWidth="1"/>
    <col min="22" max="22" width="11" style="3" customWidth="1"/>
    <col min="23" max="23" width="9.1796875" style="3"/>
    <col min="24" max="24" width="13.81640625" style="3" customWidth="1"/>
    <col min="25" max="25" width="18.7265625" style="3" customWidth="1"/>
    <col min="26" max="26" width="11.54296875" style="3" customWidth="1"/>
    <col min="27" max="27" width="9.81640625" style="3" customWidth="1"/>
    <col min="28" max="28" width="12.7265625" style="3" customWidth="1"/>
    <col min="29" max="29" width="12.1796875" style="3" customWidth="1"/>
    <col min="30" max="30" width="16.7265625" style="3" customWidth="1"/>
    <col min="31" max="31" width="11.453125" style="3" customWidth="1"/>
    <col min="32" max="32" width="12.1796875" style="3" customWidth="1"/>
    <col min="33" max="34" width="9.1796875" style="3"/>
    <col min="35" max="35" width="18.26953125" style="3" customWidth="1"/>
    <col min="36" max="16384" width="9.1796875" style="3"/>
  </cols>
  <sheetData>
    <row r="1" spans="1:39" s="72" customFormat="1" ht="73" thickBot="1" x14ac:dyDescent="0.4">
      <c r="A1" s="65" t="s">
        <v>0</v>
      </c>
      <c r="B1" s="65" t="s">
        <v>1</v>
      </c>
      <c r="C1" s="67" t="s">
        <v>108</v>
      </c>
      <c r="D1" s="66" t="s">
        <v>2</v>
      </c>
      <c r="E1" s="66" t="s">
        <v>3</v>
      </c>
      <c r="F1" s="67" t="s">
        <v>4</v>
      </c>
      <c r="G1" s="68" t="s">
        <v>5</v>
      </c>
      <c r="H1" s="69" t="s">
        <v>6</v>
      </c>
      <c r="I1" s="66" t="s">
        <v>7</v>
      </c>
      <c r="J1" s="67" t="s">
        <v>8</v>
      </c>
      <c r="K1" s="68" t="s">
        <v>9</v>
      </c>
      <c r="L1" s="69" t="s">
        <v>10</v>
      </c>
      <c r="M1" s="69" t="s">
        <v>11</v>
      </c>
      <c r="N1" s="69" t="s">
        <v>12</v>
      </c>
      <c r="O1" s="70" t="s">
        <v>13</v>
      </c>
      <c r="P1" s="65" t="s">
        <v>14</v>
      </c>
      <c r="Q1" s="69" t="s">
        <v>15</v>
      </c>
      <c r="R1" s="69" t="s">
        <v>16</v>
      </c>
      <c r="S1" s="68" t="s">
        <v>17</v>
      </c>
      <c r="T1" s="69" t="s">
        <v>18</v>
      </c>
      <c r="U1" s="69" t="s">
        <v>19</v>
      </c>
      <c r="V1" s="69" t="s">
        <v>20</v>
      </c>
      <c r="W1" s="68" t="s">
        <v>21</v>
      </c>
      <c r="X1" s="69" t="s">
        <v>22</v>
      </c>
      <c r="Y1" s="69" t="s">
        <v>23</v>
      </c>
      <c r="Z1" s="69" t="s">
        <v>24</v>
      </c>
      <c r="AA1" s="70" t="s">
        <v>25</v>
      </c>
      <c r="AB1" s="69" t="s">
        <v>26</v>
      </c>
      <c r="AC1" s="69" t="s">
        <v>27</v>
      </c>
      <c r="AD1" s="69" t="s">
        <v>28</v>
      </c>
      <c r="AE1" s="68" t="s">
        <v>29</v>
      </c>
      <c r="AF1" s="71" t="s">
        <v>30</v>
      </c>
    </row>
    <row r="2" spans="1:39" s="80" customFormat="1" ht="15" thickBot="1" x14ac:dyDescent="0.4">
      <c r="A2" s="73"/>
      <c r="B2" s="73"/>
      <c r="C2" s="74">
        <v>16</v>
      </c>
      <c r="D2" s="75"/>
      <c r="E2" s="75"/>
      <c r="F2" s="74"/>
      <c r="G2" s="76"/>
      <c r="H2" s="77"/>
      <c r="I2" s="77"/>
      <c r="J2" s="77"/>
      <c r="K2" s="76"/>
      <c r="L2" s="77"/>
      <c r="M2" s="77"/>
      <c r="N2" s="77"/>
      <c r="O2" s="78"/>
      <c r="P2" s="73"/>
      <c r="Q2" s="73"/>
      <c r="R2" s="73"/>
      <c r="S2" s="78"/>
      <c r="T2" s="73"/>
      <c r="U2" s="73"/>
      <c r="V2" s="73"/>
      <c r="W2" s="78"/>
      <c r="X2" s="73"/>
      <c r="Y2" s="73"/>
      <c r="Z2" s="73"/>
      <c r="AA2" s="78"/>
      <c r="AB2" s="73"/>
      <c r="AC2" s="73"/>
      <c r="AD2" s="73"/>
      <c r="AE2" s="76"/>
      <c r="AF2" s="79"/>
    </row>
    <row r="3" spans="1:39" ht="15" thickBot="1" x14ac:dyDescent="0.4">
      <c r="A3" s="154" t="s">
        <v>37</v>
      </c>
      <c r="B3" s="53"/>
      <c r="C3" s="83">
        <f>B3/C2</f>
        <v>0</v>
      </c>
      <c r="D3" s="152">
        <f>C3*D54</f>
        <v>0</v>
      </c>
      <c r="E3" s="54"/>
      <c r="F3" s="152">
        <f t="shared" ref="F3:F4" si="0">E3/40</f>
        <v>0</v>
      </c>
      <c r="G3" s="153" t="e">
        <f t="shared" ref="G3:G4" si="1">(F3/D3)</f>
        <v>#DIV/0!</v>
      </c>
      <c r="H3" s="152">
        <f>C3*E54</f>
        <v>0</v>
      </c>
      <c r="I3" s="55"/>
      <c r="J3" s="152">
        <f t="shared" ref="J3:J4" si="2">I3/40</f>
        <v>0</v>
      </c>
      <c r="K3" s="153" t="e">
        <f t="shared" ref="K3:K4" si="3">J3/H3</f>
        <v>#DIV/0!</v>
      </c>
      <c r="L3" s="4"/>
      <c r="M3" s="56"/>
      <c r="N3" s="4">
        <f t="shared" ref="N3:N4" si="4">M3/40</f>
        <v>0</v>
      </c>
      <c r="O3" s="5"/>
      <c r="P3" s="108">
        <f>C3*H54</f>
        <v>0</v>
      </c>
      <c r="Q3" s="55"/>
      <c r="R3" s="86">
        <f t="shared" ref="R3:R4" si="5">Q3/40</f>
        <v>0</v>
      </c>
      <c r="S3" s="159" t="e">
        <f t="shared" ref="S3:S4" si="6">R3/P3</f>
        <v>#DIV/0!</v>
      </c>
      <c r="T3" s="160">
        <f>C3*I54</f>
        <v>0</v>
      </c>
      <c r="U3" s="55"/>
      <c r="V3" s="160">
        <f t="shared" ref="V3:V4" si="7">U3/40</f>
        <v>0</v>
      </c>
      <c r="W3" s="153" t="e">
        <f t="shared" ref="W3:W4" si="8">V3/T3</f>
        <v>#DIV/0!</v>
      </c>
      <c r="X3" s="108">
        <f>C3*J54</f>
        <v>0</v>
      </c>
      <c r="Y3" s="55"/>
      <c r="Z3" s="108">
        <f t="shared" ref="Z3:Z4" si="9">Y3/40</f>
        <v>0</v>
      </c>
      <c r="AA3" s="2" t="e">
        <f t="shared" ref="AA3:AA4" si="10">Z3/X3</f>
        <v>#DIV/0!</v>
      </c>
      <c r="AB3" s="108">
        <f>C3*F54</f>
        <v>0</v>
      </c>
      <c r="AC3" s="55"/>
      <c r="AD3" s="108">
        <f t="shared" ref="AD3:AD4" si="11">AC3/40</f>
        <v>0</v>
      </c>
      <c r="AE3" s="153" t="e">
        <f t="shared" ref="AE3:AE4" si="12">AD3/AB3</f>
        <v>#DIV/0!</v>
      </c>
      <c r="AF3" s="158" t="e">
        <f>AVERAGE(AE3,AA3,W3,S3,K3,G3)</f>
        <v>#DIV/0!</v>
      </c>
    </row>
    <row r="4" spans="1:39" ht="15" thickBot="1" x14ac:dyDescent="0.4">
      <c r="A4" s="154" t="s">
        <v>38</v>
      </c>
      <c r="B4" s="53"/>
      <c r="C4" s="83">
        <f>B4/C2</f>
        <v>0</v>
      </c>
      <c r="D4" s="152">
        <f>C4*D55</f>
        <v>0</v>
      </c>
      <c r="E4" s="54"/>
      <c r="F4" s="152">
        <f t="shared" si="0"/>
        <v>0</v>
      </c>
      <c r="G4" s="153" t="e">
        <f t="shared" si="1"/>
        <v>#DIV/0!</v>
      </c>
      <c r="H4" s="152">
        <f>C4*E55</f>
        <v>0</v>
      </c>
      <c r="I4" s="55"/>
      <c r="J4" s="152">
        <f t="shared" si="2"/>
        <v>0</v>
      </c>
      <c r="K4" s="153" t="e">
        <f t="shared" si="3"/>
        <v>#DIV/0!</v>
      </c>
      <c r="L4" s="4"/>
      <c r="M4" s="56"/>
      <c r="N4" s="4">
        <f t="shared" si="4"/>
        <v>0</v>
      </c>
      <c r="O4" s="5"/>
      <c r="P4" s="108">
        <f>C4*H55</f>
        <v>0</v>
      </c>
      <c r="Q4" s="55"/>
      <c r="R4" s="86">
        <f t="shared" si="5"/>
        <v>0</v>
      </c>
      <c r="S4" s="159" t="e">
        <f t="shared" si="6"/>
        <v>#DIV/0!</v>
      </c>
      <c r="T4" s="160">
        <f>C4*I55</f>
        <v>0</v>
      </c>
      <c r="U4" s="55"/>
      <c r="V4" s="160">
        <f t="shared" si="7"/>
        <v>0</v>
      </c>
      <c r="W4" s="153" t="e">
        <f t="shared" si="8"/>
        <v>#DIV/0!</v>
      </c>
      <c r="X4" s="108">
        <f>C4*J55</f>
        <v>0</v>
      </c>
      <c r="Y4" s="55"/>
      <c r="Z4" s="108">
        <f t="shared" si="9"/>
        <v>0</v>
      </c>
      <c r="AA4" s="2" t="e">
        <f t="shared" si="10"/>
        <v>#DIV/0!</v>
      </c>
      <c r="AB4" s="108">
        <f>C4*F55</f>
        <v>0</v>
      </c>
      <c r="AC4" s="55"/>
      <c r="AD4" s="108">
        <f t="shared" si="11"/>
        <v>0</v>
      </c>
      <c r="AE4" s="153" t="e">
        <f t="shared" si="12"/>
        <v>#DIV/0!</v>
      </c>
      <c r="AF4" s="158" t="e">
        <f>AVERAGE(AE4,AA4,W4,S4,K4,G4)</f>
        <v>#DIV/0!</v>
      </c>
      <c r="AG4" s="161" t="e">
        <f>AVERAGE(AF3:AF4)</f>
        <v>#DIV/0!</v>
      </c>
    </row>
    <row r="5" spans="1:39" ht="15" thickBot="1" x14ac:dyDescent="0.4">
      <c r="A5" s="81" t="s">
        <v>36</v>
      </c>
      <c r="B5" s="53"/>
      <c r="C5" s="83">
        <f>B5/C2</f>
        <v>0</v>
      </c>
      <c r="D5" s="152">
        <f>C5*D53</f>
        <v>0</v>
      </c>
      <c r="E5" s="54"/>
      <c r="F5" s="152">
        <f t="shared" ref="F5:F10" si="13">E5/40</f>
        <v>0</v>
      </c>
      <c r="G5" s="153" t="e">
        <f t="shared" ref="G5:G10" si="14">(F5/D5)</f>
        <v>#DIV/0!</v>
      </c>
      <c r="H5" s="152">
        <f>C5*E53</f>
        <v>0</v>
      </c>
      <c r="I5" s="55"/>
      <c r="J5" s="152">
        <f t="shared" ref="J5:J10" si="15">I5/40</f>
        <v>0</v>
      </c>
      <c r="K5" s="153" t="e">
        <f t="shared" ref="K5:K10" si="16">J5/H5</f>
        <v>#DIV/0!</v>
      </c>
      <c r="L5" s="108">
        <f>C5*G53</f>
        <v>0</v>
      </c>
      <c r="M5" s="55"/>
      <c r="N5" s="108">
        <f t="shared" ref="N5:N10" si="17">M5/40</f>
        <v>0</v>
      </c>
      <c r="O5" s="153" t="e">
        <f t="shared" ref="O5" si="18">N5/L5</f>
        <v>#DIV/0!</v>
      </c>
      <c r="P5" s="108">
        <f>C5*H53</f>
        <v>0</v>
      </c>
      <c r="Q5" s="55"/>
      <c r="R5" s="86">
        <f t="shared" ref="R5:R10" si="19">Q5/40</f>
        <v>0</v>
      </c>
      <c r="S5" s="159" t="e">
        <f t="shared" ref="S5:S10" si="20">R5/P5</f>
        <v>#DIV/0!</v>
      </c>
      <c r="T5" s="160">
        <f>C5*I53</f>
        <v>0</v>
      </c>
      <c r="U5" s="55"/>
      <c r="V5" s="160">
        <f t="shared" ref="V5:V10" si="21">U5/40</f>
        <v>0</v>
      </c>
      <c r="W5" s="153" t="e">
        <f t="shared" ref="W5:W10" si="22">V5/T5</f>
        <v>#DIV/0!</v>
      </c>
      <c r="X5" s="108">
        <f>C5*J53</f>
        <v>0</v>
      </c>
      <c r="Y5" s="55"/>
      <c r="Z5" s="108">
        <f t="shared" ref="Z5:Z10" si="23">Y5/40</f>
        <v>0</v>
      </c>
      <c r="AA5" s="2" t="e">
        <f t="shared" ref="AA5:AA10" si="24">Z5/X5</f>
        <v>#DIV/0!</v>
      </c>
      <c r="AB5" s="108">
        <f>C5*F53</f>
        <v>0</v>
      </c>
      <c r="AC5" s="55"/>
      <c r="AD5" s="108">
        <f t="shared" ref="AD5:AD10" si="25">AC5/40</f>
        <v>0</v>
      </c>
      <c r="AE5" s="153" t="e">
        <f t="shared" ref="AE5:AE10" si="26">AD5/AB5</f>
        <v>#DIV/0!</v>
      </c>
      <c r="AF5" s="158" t="e">
        <f t="shared" ref="AF5" si="27">AVERAGE(AE5,AA5,W5,S5,O5,K5,G5)</f>
        <v>#DIV/0!</v>
      </c>
    </row>
    <row r="6" spans="1:39" ht="15" thickBot="1" x14ac:dyDescent="0.4">
      <c r="A6" s="154" t="s">
        <v>34</v>
      </c>
      <c r="B6" s="53"/>
      <c r="C6" s="83">
        <f>B6/C2</f>
        <v>0</v>
      </c>
      <c r="D6" s="152">
        <f>C6*D51</f>
        <v>0</v>
      </c>
      <c r="E6" s="54"/>
      <c r="F6" s="152">
        <f t="shared" si="13"/>
        <v>0</v>
      </c>
      <c r="G6" s="153" t="e">
        <f t="shared" si="14"/>
        <v>#DIV/0!</v>
      </c>
      <c r="H6" s="152">
        <f>C6*E51</f>
        <v>0</v>
      </c>
      <c r="I6" s="55"/>
      <c r="J6" s="152">
        <f t="shared" si="15"/>
        <v>0</v>
      </c>
      <c r="K6" s="153" t="e">
        <f t="shared" si="16"/>
        <v>#DIV/0!</v>
      </c>
      <c r="L6" s="108">
        <f>C6*G51</f>
        <v>0</v>
      </c>
      <c r="M6" s="55"/>
      <c r="N6" s="108">
        <f t="shared" si="17"/>
        <v>0</v>
      </c>
      <c r="O6" s="153" t="e">
        <f>N6/L6</f>
        <v>#DIV/0!</v>
      </c>
      <c r="P6" s="108">
        <f>C6*H51</f>
        <v>0</v>
      </c>
      <c r="Q6" s="55"/>
      <c r="R6" s="86">
        <f t="shared" si="19"/>
        <v>0</v>
      </c>
      <c r="S6" s="159" t="e">
        <f t="shared" si="20"/>
        <v>#DIV/0!</v>
      </c>
      <c r="T6" s="160">
        <f>C6*I51</f>
        <v>0</v>
      </c>
      <c r="U6" s="57"/>
      <c r="V6" s="160">
        <f t="shared" si="21"/>
        <v>0</v>
      </c>
      <c r="W6" s="153" t="e">
        <f t="shared" si="22"/>
        <v>#DIV/0!</v>
      </c>
      <c r="X6" s="108">
        <f>C6*J51</f>
        <v>0</v>
      </c>
      <c r="Y6" s="55"/>
      <c r="Z6" s="108">
        <f t="shared" si="23"/>
        <v>0</v>
      </c>
      <c r="AA6" s="2" t="e">
        <f t="shared" si="24"/>
        <v>#DIV/0!</v>
      </c>
      <c r="AB6" s="108">
        <f>C6*F51</f>
        <v>0</v>
      </c>
      <c r="AC6" s="55"/>
      <c r="AD6" s="108">
        <f t="shared" si="25"/>
        <v>0</v>
      </c>
      <c r="AE6" s="153" t="e">
        <f t="shared" si="26"/>
        <v>#DIV/0!</v>
      </c>
      <c r="AF6" s="158" t="e">
        <f t="shared" ref="AF6:AF11" si="28">AVERAGE(AE6,AA6,W6,S6,O6,K6,G6)</f>
        <v>#DIV/0!</v>
      </c>
    </row>
    <row r="7" spans="1:39" ht="15" thickBot="1" x14ac:dyDescent="0.4">
      <c r="A7" s="154" t="s">
        <v>35</v>
      </c>
      <c r="B7" s="53"/>
      <c r="C7" s="83">
        <f>B7/C2</f>
        <v>0</v>
      </c>
      <c r="D7" s="152">
        <f>C7*D52</f>
        <v>0</v>
      </c>
      <c r="E7" s="54"/>
      <c r="F7" s="152">
        <f t="shared" si="13"/>
        <v>0</v>
      </c>
      <c r="G7" s="153" t="e">
        <f t="shared" si="14"/>
        <v>#DIV/0!</v>
      </c>
      <c r="H7" s="152">
        <f>C7*E52</f>
        <v>0</v>
      </c>
      <c r="I7" s="55"/>
      <c r="J7" s="152">
        <f t="shared" si="15"/>
        <v>0</v>
      </c>
      <c r="K7" s="153" t="e">
        <f t="shared" si="16"/>
        <v>#DIV/0!</v>
      </c>
      <c r="L7" s="108">
        <f>C7*G52</f>
        <v>0</v>
      </c>
      <c r="M7" s="55"/>
      <c r="N7" s="108">
        <f t="shared" si="17"/>
        <v>0</v>
      </c>
      <c r="O7" s="153" t="e">
        <f>N7/L7</f>
        <v>#DIV/0!</v>
      </c>
      <c r="P7" s="108">
        <f>C7*H52</f>
        <v>0</v>
      </c>
      <c r="Q7" s="55"/>
      <c r="R7" s="86">
        <f t="shared" si="19"/>
        <v>0</v>
      </c>
      <c r="S7" s="159" t="e">
        <f t="shared" si="20"/>
        <v>#DIV/0!</v>
      </c>
      <c r="T7" s="160">
        <f>C7*I52</f>
        <v>0</v>
      </c>
      <c r="U7" s="57"/>
      <c r="V7" s="160">
        <f t="shared" si="21"/>
        <v>0</v>
      </c>
      <c r="W7" s="153" t="e">
        <f t="shared" si="22"/>
        <v>#DIV/0!</v>
      </c>
      <c r="X7" s="108">
        <f>C7*J52</f>
        <v>0</v>
      </c>
      <c r="Y7" s="55"/>
      <c r="Z7" s="108">
        <f t="shared" si="23"/>
        <v>0</v>
      </c>
      <c r="AA7" s="2" t="e">
        <f t="shared" si="24"/>
        <v>#DIV/0!</v>
      </c>
      <c r="AB7" s="108">
        <f>C7*F52</f>
        <v>0</v>
      </c>
      <c r="AC7" s="55"/>
      <c r="AD7" s="108">
        <f t="shared" si="25"/>
        <v>0</v>
      </c>
      <c r="AE7" s="153" t="e">
        <f t="shared" si="26"/>
        <v>#DIV/0!</v>
      </c>
      <c r="AF7" s="158" t="e">
        <f t="shared" si="28"/>
        <v>#DIV/0!</v>
      </c>
    </row>
    <row r="8" spans="1:39" ht="15" thickBot="1" x14ac:dyDescent="0.4">
      <c r="A8" s="154" t="s">
        <v>32</v>
      </c>
      <c r="B8" s="53"/>
      <c r="C8" s="83">
        <f>B8/C2</f>
        <v>0</v>
      </c>
      <c r="D8" s="152">
        <f>C8*D49</f>
        <v>0</v>
      </c>
      <c r="E8" s="54"/>
      <c r="F8" s="152">
        <f t="shared" si="13"/>
        <v>0</v>
      </c>
      <c r="G8" s="153" t="e">
        <f t="shared" si="14"/>
        <v>#DIV/0!</v>
      </c>
      <c r="H8" s="152">
        <f>C8*E49</f>
        <v>0</v>
      </c>
      <c r="I8" s="55"/>
      <c r="J8" s="152">
        <f t="shared" si="15"/>
        <v>0</v>
      </c>
      <c r="K8" s="153" t="e">
        <f t="shared" si="16"/>
        <v>#DIV/0!</v>
      </c>
      <c r="L8" s="108">
        <f>C8*G49</f>
        <v>0</v>
      </c>
      <c r="M8" s="55"/>
      <c r="N8" s="108">
        <f t="shared" si="17"/>
        <v>0</v>
      </c>
      <c r="O8" s="153" t="e">
        <f>N8/L8</f>
        <v>#DIV/0!</v>
      </c>
      <c r="P8" s="108">
        <f>C8*H49</f>
        <v>0</v>
      </c>
      <c r="Q8" s="55"/>
      <c r="R8" s="86">
        <f t="shared" si="19"/>
        <v>0</v>
      </c>
      <c r="S8" s="159" t="e">
        <f t="shared" si="20"/>
        <v>#DIV/0!</v>
      </c>
      <c r="T8" s="160">
        <f>C8*I49</f>
        <v>0</v>
      </c>
      <c r="U8" s="57"/>
      <c r="V8" s="160">
        <f t="shared" si="21"/>
        <v>0</v>
      </c>
      <c r="W8" s="153" t="e">
        <f t="shared" si="22"/>
        <v>#DIV/0!</v>
      </c>
      <c r="X8" s="108">
        <f>C8*J49</f>
        <v>0</v>
      </c>
      <c r="Y8" s="55"/>
      <c r="Z8" s="108">
        <f t="shared" si="23"/>
        <v>0</v>
      </c>
      <c r="AA8" s="2" t="e">
        <f t="shared" si="24"/>
        <v>#DIV/0!</v>
      </c>
      <c r="AB8" s="108">
        <f>C8*F49</f>
        <v>0</v>
      </c>
      <c r="AC8" s="55"/>
      <c r="AD8" s="108">
        <f t="shared" si="25"/>
        <v>0</v>
      </c>
      <c r="AE8" s="153" t="e">
        <f t="shared" si="26"/>
        <v>#DIV/0!</v>
      </c>
      <c r="AF8" s="158" t="e">
        <f t="shared" si="28"/>
        <v>#DIV/0!</v>
      </c>
    </row>
    <row r="9" spans="1:39" ht="15" thickBot="1" x14ac:dyDescent="0.4">
      <c r="A9" s="154" t="s">
        <v>33</v>
      </c>
      <c r="B9" s="53"/>
      <c r="C9" s="83">
        <f>B9/C2</f>
        <v>0</v>
      </c>
      <c r="D9" s="152">
        <f>C9*D50</f>
        <v>0</v>
      </c>
      <c r="E9" s="54"/>
      <c r="F9" s="152">
        <f t="shared" si="13"/>
        <v>0</v>
      </c>
      <c r="G9" s="153" t="e">
        <f t="shared" si="14"/>
        <v>#DIV/0!</v>
      </c>
      <c r="H9" s="152">
        <f>C9*E50</f>
        <v>0</v>
      </c>
      <c r="I9" s="55"/>
      <c r="J9" s="152">
        <f t="shared" si="15"/>
        <v>0</v>
      </c>
      <c r="K9" s="153" t="e">
        <f t="shared" si="16"/>
        <v>#DIV/0!</v>
      </c>
      <c r="L9" s="108">
        <f>C9*G50</f>
        <v>0</v>
      </c>
      <c r="M9" s="55"/>
      <c r="N9" s="108">
        <f t="shared" si="17"/>
        <v>0</v>
      </c>
      <c r="O9" s="153" t="e">
        <f>N9/L9</f>
        <v>#DIV/0!</v>
      </c>
      <c r="P9" s="108">
        <f>C9*H50</f>
        <v>0</v>
      </c>
      <c r="Q9" s="55"/>
      <c r="R9" s="86">
        <f t="shared" si="19"/>
        <v>0</v>
      </c>
      <c r="S9" s="159" t="e">
        <f t="shared" si="20"/>
        <v>#DIV/0!</v>
      </c>
      <c r="T9" s="160">
        <f>C9*I50</f>
        <v>0</v>
      </c>
      <c r="U9" s="57"/>
      <c r="V9" s="160">
        <f t="shared" si="21"/>
        <v>0</v>
      </c>
      <c r="W9" s="153" t="e">
        <f t="shared" si="22"/>
        <v>#DIV/0!</v>
      </c>
      <c r="X9" s="108">
        <f>C9*J50</f>
        <v>0</v>
      </c>
      <c r="Y9" s="55"/>
      <c r="Z9" s="108">
        <f t="shared" si="23"/>
        <v>0</v>
      </c>
      <c r="AA9" s="2" t="e">
        <f t="shared" si="24"/>
        <v>#DIV/0!</v>
      </c>
      <c r="AB9" s="108">
        <f>C9*F50</f>
        <v>0</v>
      </c>
      <c r="AC9" s="55"/>
      <c r="AD9" s="108">
        <f t="shared" si="25"/>
        <v>0</v>
      </c>
      <c r="AE9" s="153" t="e">
        <f t="shared" si="26"/>
        <v>#DIV/0!</v>
      </c>
      <c r="AF9" s="158" t="e">
        <f t="shared" si="28"/>
        <v>#DIV/0!</v>
      </c>
    </row>
    <row r="10" spans="1:39" ht="15" thickBot="1" x14ac:dyDescent="0.4">
      <c r="A10" s="81" t="s">
        <v>31</v>
      </c>
      <c r="B10" s="53"/>
      <c r="C10" s="83">
        <f>B10/C2</f>
        <v>0</v>
      </c>
      <c r="D10" s="152">
        <f>C10*D48</f>
        <v>0</v>
      </c>
      <c r="E10" s="54"/>
      <c r="F10" s="152">
        <f t="shared" si="13"/>
        <v>0</v>
      </c>
      <c r="G10" s="153" t="e">
        <f t="shared" si="14"/>
        <v>#DIV/0!</v>
      </c>
      <c r="H10" s="152">
        <f>C10*E48</f>
        <v>0</v>
      </c>
      <c r="I10" s="54"/>
      <c r="J10" s="152">
        <f t="shared" si="15"/>
        <v>0</v>
      </c>
      <c r="K10" s="153" t="e">
        <f t="shared" si="16"/>
        <v>#DIV/0!</v>
      </c>
      <c r="L10" s="108">
        <f>C10*G48</f>
        <v>0</v>
      </c>
      <c r="M10" s="55"/>
      <c r="N10" s="108">
        <f t="shared" si="17"/>
        <v>0</v>
      </c>
      <c r="O10" s="153" t="e">
        <f>N10/L10</f>
        <v>#DIV/0!</v>
      </c>
      <c r="P10" s="108">
        <f>C10*H48</f>
        <v>0</v>
      </c>
      <c r="Q10" s="55"/>
      <c r="R10" s="86">
        <f t="shared" si="19"/>
        <v>0</v>
      </c>
      <c r="S10" s="159" t="e">
        <f t="shared" si="20"/>
        <v>#DIV/0!</v>
      </c>
      <c r="T10" s="160">
        <f>C10*I48</f>
        <v>0</v>
      </c>
      <c r="U10" s="57"/>
      <c r="V10" s="160">
        <f t="shared" si="21"/>
        <v>0</v>
      </c>
      <c r="W10" s="153" t="e">
        <f t="shared" si="22"/>
        <v>#DIV/0!</v>
      </c>
      <c r="X10" s="108">
        <f>C10*J48</f>
        <v>0</v>
      </c>
      <c r="Y10" s="55"/>
      <c r="Z10" s="108">
        <f t="shared" si="23"/>
        <v>0</v>
      </c>
      <c r="AA10" s="2" t="e">
        <f t="shared" si="24"/>
        <v>#DIV/0!</v>
      </c>
      <c r="AB10" s="108">
        <f>C10*F48</f>
        <v>0</v>
      </c>
      <c r="AC10" s="55"/>
      <c r="AD10" s="108">
        <f t="shared" si="25"/>
        <v>0</v>
      </c>
      <c r="AE10" s="153" t="e">
        <f t="shared" si="26"/>
        <v>#DIV/0!</v>
      </c>
      <c r="AF10" s="158" t="e">
        <f t="shared" si="28"/>
        <v>#DIV/0!</v>
      </c>
    </row>
    <row r="11" spans="1:39" s="64" customFormat="1" ht="15" thickBot="1" x14ac:dyDescent="0.4">
      <c r="A11" s="81" t="s">
        <v>39</v>
      </c>
      <c r="B11" s="82"/>
      <c r="C11" s="83">
        <f>SUM(C5:C5)</f>
        <v>0</v>
      </c>
      <c r="D11" s="84"/>
      <c r="E11" s="84"/>
      <c r="F11" s="84"/>
      <c r="G11" s="85" t="e">
        <f>SUM(G3:G4)</f>
        <v>#DIV/0!</v>
      </c>
      <c r="H11" s="86"/>
      <c r="I11" s="86"/>
      <c r="J11" s="86"/>
      <c r="K11" s="85" t="e">
        <f>SUM(K3:K4)</f>
        <v>#DIV/0!</v>
      </c>
      <c r="L11" s="86"/>
      <c r="M11" s="86"/>
      <c r="N11" s="86"/>
      <c r="O11" s="85" t="e">
        <f>SUM(O5:O5)</f>
        <v>#DIV/0!</v>
      </c>
      <c r="P11" s="86"/>
      <c r="Q11" s="86"/>
      <c r="R11" s="86"/>
      <c r="S11" s="85" t="e">
        <f>SUM(S3:S4)</f>
        <v>#DIV/0!</v>
      </c>
      <c r="T11" s="86"/>
      <c r="U11" s="86"/>
      <c r="V11" s="86"/>
      <c r="W11" s="85" t="e">
        <f>SUM(W3:W4)</f>
        <v>#DIV/0!</v>
      </c>
      <c r="X11" s="86"/>
      <c r="Y11" s="86"/>
      <c r="Z11" s="86"/>
      <c r="AA11" s="85" t="e">
        <f>SUM(AA3:AA4)</f>
        <v>#DIV/0!</v>
      </c>
      <c r="AB11" s="86"/>
      <c r="AC11" s="86"/>
      <c r="AD11" s="86"/>
      <c r="AE11" s="85" t="e">
        <f>SUM(AE3:AE4)</f>
        <v>#DIV/0!</v>
      </c>
      <c r="AF11" s="87" t="e">
        <f t="shared" si="28"/>
        <v>#DIV/0!</v>
      </c>
    </row>
    <row r="12" spans="1:39" x14ac:dyDescent="0.35">
      <c r="A12" s="7"/>
      <c r="B12" s="7"/>
      <c r="C12" s="8"/>
      <c r="D12" s="9"/>
      <c r="E12" s="9"/>
      <c r="F12" s="9"/>
      <c r="G12" s="8"/>
      <c r="H12" s="10"/>
      <c r="I12" s="11"/>
      <c r="J12" s="11"/>
      <c r="K12" s="11"/>
      <c r="L12" s="11"/>
      <c r="M12" s="11"/>
      <c r="N12" s="11"/>
      <c r="O12" s="11"/>
      <c r="P12" s="12"/>
      <c r="Q12" s="10"/>
      <c r="R12" s="10"/>
      <c r="S12" s="10"/>
      <c r="T12" s="10"/>
      <c r="U12" s="10"/>
      <c r="V12" s="10"/>
      <c r="W12" s="10"/>
      <c r="X12" s="10"/>
      <c r="Y12" s="10"/>
      <c r="Z12" s="10"/>
      <c r="AA12" s="10"/>
      <c r="AB12" s="10"/>
      <c r="AC12" s="10"/>
      <c r="AD12" s="10"/>
      <c r="AE12" s="10"/>
      <c r="AF12" s="10"/>
      <c r="AG12" s="10"/>
      <c r="AH12" s="10"/>
      <c r="AI12" s="10"/>
      <c r="AJ12" s="10"/>
      <c r="AK12" s="10"/>
      <c r="AL12" s="10"/>
      <c r="AM12" s="10"/>
    </row>
    <row r="13" spans="1:39" ht="15" thickBot="1" x14ac:dyDescent="0.4">
      <c r="C13" s="13"/>
      <c r="D13" s="14"/>
      <c r="E13" s="14"/>
      <c r="F13" s="14"/>
      <c r="G13" s="14"/>
      <c r="I13" s="15"/>
      <c r="J13" s="15"/>
      <c r="K13" s="15"/>
      <c r="L13" s="15"/>
      <c r="M13" s="15"/>
      <c r="N13" s="15"/>
      <c r="O13" s="15"/>
      <c r="P13" s="16"/>
    </row>
    <row r="14" spans="1:39" s="64" customFormat="1" ht="44" thickBot="1" x14ac:dyDescent="0.4">
      <c r="A14" s="65" t="s">
        <v>40</v>
      </c>
      <c r="B14" s="65" t="s">
        <v>107</v>
      </c>
      <c r="C14" s="89" t="s">
        <v>109</v>
      </c>
      <c r="D14" s="88" t="s">
        <v>42</v>
      </c>
      <c r="E14" s="88" t="s">
        <v>43</v>
      </c>
      <c r="F14" s="89" t="s">
        <v>44</v>
      </c>
      <c r="G14" s="70" t="s">
        <v>45</v>
      </c>
      <c r="H14" s="90" t="s">
        <v>10</v>
      </c>
      <c r="I14" s="91" t="s">
        <v>46</v>
      </c>
      <c r="J14" s="91" t="s">
        <v>47</v>
      </c>
      <c r="K14" s="92" t="s">
        <v>48</v>
      </c>
      <c r="L14" s="65" t="s">
        <v>14</v>
      </c>
      <c r="M14" s="69" t="s">
        <v>15</v>
      </c>
      <c r="N14" s="69" t="s">
        <v>16</v>
      </c>
      <c r="O14" s="93" t="s">
        <v>49</v>
      </c>
      <c r="P14" s="69" t="s">
        <v>18</v>
      </c>
      <c r="Q14" s="69" t="s">
        <v>19</v>
      </c>
      <c r="R14" s="69" t="s">
        <v>20</v>
      </c>
      <c r="S14" s="94" t="s">
        <v>50</v>
      </c>
      <c r="T14" s="69" t="s">
        <v>22</v>
      </c>
      <c r="U14" s="69" t="s">
        <v>23</v>
      </c>
      <c r="V14" s="69" t="s">
        <v>24</v>
      </c>
      <c r="W14" s="70" t="s">
        <v>25</v>
      </c>
      <c r="X14" s="95" t="s">
        <v>30</v>
      </c>
    </row>
    <row r="15" spans="1:39" s="64" customFormat="1" ht="15" thickBot="1" x14ac:dyDescent="0.4">
      <c r="A15" s="96"/>
      <c r="B15" s="73"/>
      <c r="C15" s="74">
        <v>35</v>
      </c>
      <c r="D15" s="75"/>
      <c r="E15" s="75"/>
      <c r="F15" s="97"/>
      <c r="G15" s="98"/>
      <c r="H15" s="99"/>
      <c r="I15" s="99"/>
      <c r="J15" s="99"/>
      <c r="K15" s="85"/>
      <c r="L15" s="99"/>
      <c r="M15" s="99"/>
      <c r="N15" s="99"/>
      <c r="O15" s="85"/>
      <c r="P15" s="99"/>
      <c r="Q15" s="99"/>
      <c r="R15" s="99"/>
      <c r="S15" s="85"/>
      <c r="T15" s="99"/>
      <c r="U15" s="99"/>
      <c r="V15" s="99"/>
      <c r="W15" s="85"/>
      <c r="X15" s="100"/>
    </row>
    <row r="16" spans="1:39" ht="15" thickBot="1" x14ac:dyDescent="0.4">
      <c r="A16" s="101" t="s">
        <v>51</v>
      </c>
      <c r="B16" s="58"/>
      <c r="C16" s="103">
        <f>B16/C15</f>
        <v>0</v>
      </c>
      <c r="D16" s="155">
        <f>C16*D58</f>
        <v>0</v>
      </c>
      <c r="E16" s="60"/>
      <c r="F16" s="155">
        <f>E16/40</f>
        <v>0</v>
      </c>
      <c r="G16" s="106" t="e">
        <f>F16/D16</f>
        <v>#DIV/0!</v>
      </c>
      <c r="H16" s="108">
        <f>C16*E58</f>
        <v>0</v>
      </c>
      <c r="I16" s="53"/>
      <c r="J16" s="108">
        <f>I16/40</f>
        <v>0</v>
      </c>
      <c r="K16" s="107" t="e">
        <f>J16/H16</f>
        <v>#DIV/0!</v>
      </c>
      <c r="L16" s="108">
        <f>C16*F58</f>
        <v>0</v>
      </c>
      <c r="M16" s="62"/>
      <c r="N16" s="108">
        <f>M16/40</f>
        <v>0</v>
      </c>
      <c r="O16" s="156" t="e">
        <f>N16/L16</f>
        <v>#DIV/0!</v>
      </c>
      <c r="P16" s="157">
        <f>C16*G58</f>
        <v>0</v>
      </c>
      <c r="Q16" s="63"/>
      <c r="R16" s="157">
        <f>Q16/40</f>
        <v>0</v>
      </c>
      <c r="S16" s="107" t="e">
        <f>R16/P16</f>
        <v>#DIV/0!</v>
      </c>
      <c r="T16" s="108">
        <f>C16*H58</f>
        <v>0</v>
      </c>
      <c r="U16" s="62"/>
      <c r="V16" s="108">
        <f>U16/40</f>
        <v>0</v>
      </c>
      <c r="W16" s="107" t="e">
        <f>V16/T16</f>
        <v>#DIV/0!</v>
      </c>
      <c r="X16" s="158" t="e">
        <f>AVERAGE(W16,S16,O16,K16,G16)</f>
        <v>#DIV/0!</v>
      </c>
    </row>
    <row r="17" spans="1:33" ht="15" thickBot="1" x14ac:dyDescent="0.4">
      <c r="A17" s="101" t="s">
        <v>52</v>
      </c>
      <c r="B17" s="58"/>
      <c r="C17" s="103">
        <f>B17/C15</f>
        <v>0</v>
      </c>
      <c r="D17" s="155">
        <f>C17*D59</f>
        <v>0</v>
      </c>
      <c r="E17" s="60"/>
      <c r="F17" s="155">
        <f>E17/40</f>
        <v>0</v>
      </c>
      <c r="G17" s="106" t="e">
        <f>F17/D17</f>
        <v>#DIV/0!</v>
      </c>
      <c r="H17" s="108">
        <f>C17*E59</f>
        <v>0</v>
      </c>
      <c r="I17" s="53"/>
      <c r="J17" s="108">
        <f>I17/40</f>
        <v>0</v>
      </c>
      <c r="K17" s="107" t="e">
        <f>J17/H17</f>
        <v>#DIV/0!</v>
      </c>
      <c r="L17" s="108">
        <f>C17*F59</f>
        <v>0</v>
      </c>
      <c r="M17" s="62"/>
      <c r="N17" s="108">
        <f>M17/40</f>
        <v>0</v>
      </c>
      <c r="O17" s="156" t="e">
        <f>N17/L17</f>
        <v>#DIV/0!</v>
      </c>
      <c r="P17" s="157">
        <f>C17*G59</f>
        <v>0</v>
      </c>
      <c r="Q17" s="63"/>
      <c r="R17" s="157">
        <f>Q17/40</f>
        <v>0</v>
      </c>
      <c r="S17" s="107" t="e">
        <f>R17/P17</f>
        <v>#DIV/0!</v>
      </c>
      <c r="T17" s="108">
        <f>C17*H59</f>
        <v>0</v>
      </c>
      <c r="U17" s="62"/>
      <c r="V17" s="108">
        <f>U17/40</f>
        <v>0</v>
      </c>
      <c r="W17" s="107" t="e">
        <f>V17/T17</f>
        <v>#DIV/0!</v>
      </c>
      <c r="X17" s="158" t="e">
        <f>AVERAGE(W17,S17,O17,K17,G17)</f>
        <v>#DIV/0!</v>
      </c>
    </row>
    <row r="18" spans="1:33" ht="15" thickBot="1" x14ac:dyDescent="0.4">
      <c r="A18" s="81" t="s">
        <v>53</v>
      </c>
      <c r="B18" s="59"/>
      <c r="C18" s="103">
        <f>B18/C15</f>
        <v>0</v>
      </c>
      <c r="D18" s="155">
        <f>C18*D60</f>
        <v>0</v>
      </c>
      <c r="E18" s="61"/>
      <c r="F18" s="155">
        <f>E18/40</f>
        <v>0</v>
      </c>
      <c r="G18" s="106" t="e">
        <f>F18/D18</f>
        <v>#DIV/0!</v>
      </c>
      <c r="H18" s="108">
        <f>C18*E60</f>
        <v>0</v>
      </c>
      <c r="I18" s="53"/>
      <c r="J18" s="108">
        <f>I18/40</f>
        <v>0</v>
      </c>
      <c r="K18" s="107" t="e">
        <f>J18/H18</f>
        <v>#DIV/0!</v>
      </c>
      <c r="L18" s="108">
        <f>C18*F60</f>
        <v>0</v>
      </c>
      <c r="M18" s="62"/>
      <c r="N18" s="108">
        <f>M18/40</f>
        <v>0</v>
      </c>
      <c r="O18" s="156" t="e">
        <f>N18/L18</f>
        <v>#DIV/0!</v>
      </c>
      <c r="P18" s="17"/>
      <c r="Q18" s="17"/>
      <c r="R18" s="17"/>
      <c r="S18" s="18"/>
      <c r="T18" s="108">
        <f>C18*H60</f>
        <v>0</v>
      </c>
      <c r="U18" s="62"/>
      <c r="V18" s="108">
        <f>U18/40</f>
        <v>0</v>
      </c>
      <c r="W18" s="107" t="e">
        <f>V18/T18</f>
        <v>#DIV/0!</v>
      </c>
      <c r="X18" s="158" t="e">
        <f>AVERAGE(W18,O18,K18,G18)</f>
        <v>#DIV/0!</v>
      </c>
    </row>
    <row r="19" spans="1:33" ht="15" thickBot="1" x14ac:dyDescent="0.4">
      <c r="A19" s="101" t="s">
        <v>54</v>
      </c>
      <c r="B19" s="58"/>
      <c r="C19" s="103">
        <f>B19/C15</f>
        <v>0</v>
      </c>
      <c r="D19" s="155">
        <f>C19*D61</f>
        <v>0</v>
      </c>
      <c r="E19" s="60"/>
      <c r="F19" s="155">
        <f>E19/40</f>
        <v>0</v>
      </c>
      <c r="G19" s="106" t="e">
        <f>F19/D19</f>
        <v>#DIV/0!</v>
      </c>
      <c r="H19" s="108">
        <f>C19*E61</f>
        <v>0</v>
      </c>
      <c r="I19" s="53"/>
      <c r="J19" s="108">
        <f>I19/40</f>
        <v>0</v>
      </c>
      <c r="K19" s="107" t="e">
        <f>J19/H19</f>
        <v>#DIV/0!</v>
      </c>
      <c r="L19" s="108">
        <f>C19*F61</f>
        <v>0</v>
      </c>
      <c r="M19" s="62"/>
      <c r="N19" s="108">
        <f>M19/40</f>
        <v>0</v>
      </c>
      <c r="O19" s="156" t="e">
        <f>N19/L19</f>
        <v>#DIV/0!</v>
      </c>
      <c r="P19" s="17"/>
      <c r="Q19" s="17"/>
      <c r="R19" s="17"/>
      <c r="S19" s="18"/>
      <c r="T19" s="108">
        <f>C19*H61</f>
        <v>0</v>
      </c>
      <c r="U19" s="62"/>
      <c r="V19" s="108">
        <f>U19/40</f>
        <v>0</v>
      </c>
      <c r="W19" s="107" t="e">
        <f>V19/T19</f>
        <v>#DIV/0!</v>
      </c>
      <c r="X19" s="158" t="e">
        <f>AVERAGE(W19,O19,K19,G19)</f>
        <v>#DIV/0!</v>
      </c>
      <c r="Y19" s="6" t="e">
        <f>AVERAGE(X16:X19)</f>
        <v>#DIV/0!</v>
      </c>
    </row>
    <row r="20" spans="1:33" s="64" customFormat="1" ht="15" thickBot="1" x14ac:dyDescent="0.4">
      <c r="A20" s="101" t="s">
        <v>39</v>
      </c>
      <c r="B20" s="102"/>
      <c r="C20" s="103">
        <f>SUM(C16:C19)</f>
        <v>0</v>
      </c>
      <c r="D20" s="104"/>
      <c r="E20" s="104"/>
      <c r="F20" s="105"/>
      <c r="G20" s="106" t="e">
        <f>SUM(G16:G19)</f>
        <v>#DIV/0!</v>
      </c>
      <c r="H20" s="82"/>
      <c r="I20" s="82"/>
      <c r="J20" s="82"/>
      <c r="K20" s="107" t="e">
        <f>SUM(K16:K19)</f>
        <v>#DIV/0!</v>
      </c>
      <c r="L20" s="82"/>
      <c r="M20" s="108"/>
      <c r="N20" s="82"/>
      <c r="O20" s="107" t="e">
        <f>SUM(O16:O19)</f>
        <v>#DIV/0!</v>
      </c>
      <c r="P20" s="82"/>
      <c r="Q20" s="108"/>
      <c r="R20" s="82"/>
      <c r="S20" s="107" t="e">
        <f>SUM(S16:S17)</f>
        <v>#DIV/0!</v>
      </c>
      <c r="T20" s="82"/>
      <c r="U20" s="108"/>
      <c r="V20" s="82"/>
      <c r="W20" s="109" t="e">
        <f>SUM(W16:W19)</f>
        <v>#DIV/0!</v>
      </c>
      <c r="X20" s="110" t="e">
        <f>AVERAGE(W20,S20,O20,K20,G20)</f>
        <v>#DIV/0!</v>
      </c>
    </row>
    <row r="21" spans="1:33" x14ac:dyDescent="0.35">
      <c r="A21" s="19"/>
      <c r="B21" s="19"/>
      <c r="C21" s="20"/>
      <c r="D21" s="21"/>
      <c r="E21" s="21"/>
      <c r="F21" s="21"/>
      <c r="G21" s="20"/>
      <c r="H21" s="22"/>
      <c r="I21" s="10"/>
      <c r="J21" s="10"/>
      <c r="K21" s="10"/>
      <c r="L21" s="10"/>
      <c r="M21" s="10"/>
      <c r="N21" s="10"/>
      <c r="O21" s="10"/>
      <c r="P21" s="10"/>
    </row>
    <row r="22" spans="1:33" ht="15" thickBot="1" x14ac:dyDescent="0.4">
      <c r="A22" s="23"/>
      <c r="B22" s="23"/>
      <c r="C22" s="24"/>
      <c r="D22" s="25"/>
      <c r="E22" s="25"/>
      <c r="F22" s="25"/>
      <c r="G22" s="24"/>
      <c r="H22" s="26"/>
    </row>
    <row r="23" spans="1:33" s="64" customFormat="1" ht="73" thickBot="1" x14ac:dyDescent="0.4">
      <c r="A23" s="65" t="s">
        <v>40</v>
      </c>
      <c r="B23" s="65" t="s">
        <v>107</v>
      </c>
      <c r="C23" s="89" t="s">
        <v>108</v>
      </c>
      <c r="D23" s="88" t="s">
        <v>42</v>
      </c>
      <c r="E23" s="88" t="s">
        <v>43</v>
      </c>
      <c r="F23" s="89" t="s">
        <v>44</v>
      </c>
      <c r="G23" s="70" t="s">
        <v>45</v>
      </c>
      <c r="H23" s="90" t="s">
        <v>10</v>
      </c>
      <c r="I23" s="91" t="s">
        <v>46</v>
      </c>
      <c r="J23" s="91" t="s">
        <v>47</v>
      </c>
      <c r="K23" s="92" t="s">
        <v>48</v>
      </c>
      <c r="L23" s="65" t="s">
        <v>14</v>
      </c>
      <c r="M23" s="69" t="s">
        <v>15</v>
      </c>
      <c r="N23" s="69" t="s">
        <v>16</v>
      </c>
      <c r="O23" s="93" t="s">
        <v>49</v>
      </c>
      <c r="P23" s="69" t="s">
        <v>18</v>
      </c>
      <c r="Q23" s="69" t="s">
        <v>19</v>
      </c>
      <c r="R23" s="69" t="s">
        <v>20</v>
      </c>
      <c r="S23" s="94" t="s">
        <v>50</v>
      </c>
      <c r="T23" s="69" t="s">
        <v>22</v>
      </c>
      <c r="U23" s="69" t="s">
        <v>23</v>
      </c>
      <c r="V23" s="69" t="s">
        <v>24</v>
      </c>
      <c r="W23" s="70" t="s">
        <v>25</v>
      </c>
      <c r="X23" s="69" t="s">
        <v>26</v>
      </c>
      <c r="Y23" s="69" t="s">
        <v>27</v>
      </c>
      <c r="Z23" s="69" t="s">
        <v>28</v>
      </c>
      <c r="AA23" s="68" t="s">
        <v>29</v>
      </c>
      <c r="AB23" s="79" t="s">
        <v>30</v>
      </c>
    </row>
    <row r="24" spans="1:33" s="64" customFormat="1" ht="15" thickBot="1" x14ac:dyDescent="0.4">
      <c r="A24" s="111"/>
      <c r="B24" s="111"/>
      <c r="C24" s="112">
        <v>16</v>
      </c>
      <c r="D24" s="113"/>
      <c r="E24" s="113"/>
      <c r="F24" s="114"/>
      <c r="G24" s="115"/>
      <c r="H24" s="96"/>
      <c r="I24" s="96"/>
      <c r="J24" s="96"/>
      <c r="K24" s="98"/>
      <c r="L24" s="96"/>
      <c r="M24" s="96"/>
      <c r="N24" s="96"/>
      <c r="O24" s="98"/>
      <c r="P24" s="96"/>
      <c r="Q24" s="96"/>
      <c r="R24" s="96"/>
      <c r="S24" s="98"/>
      <c r="T24" s="96"/>
      <c r="U24" s="96"/>
      <c r="V24" s="96"/>
      <c r="W24" s="98"/>
      <c r="X24" s="96"/>
      <c r="Y24" s="96"/>
      <c r="Z24" s="96"/>
      <c r="AA24" s="98"/>
      <c r="AB24" s="116"/>
    </row>
    <row r="25" spans="1:33" ht="15" thickBot="1" x14ac:dyDescent="0.4">
      <c r="A25" s="162">
        <v>3.3</v>
      </c>
      <c r="B25" s="58"/>
      <c r="C25" s="103">
        <f>B25/C24</f>
        <v>0</v>
      </c>
      <c r="D25" s="155">
        <f>C25*D64</f>
        <v>0</v>
      </c>
      <c r="E25" s="60"/>
      <c r="F25" s="155">
        <f>E25/40</f>
        <v>0</v>
      </c>
      <c r="G25" s="106" t="e">
        <f>F25/D25</f>
        <v>#DIV/0!</v>
      </c>
      <c r="H25" s="108">
        <f>C25*F64</f>
        <v>0</v>
      </c>
      <c r="I25" s="53"/>
      <c r="J25" s="108">
        <f>I25/40</f>
        <v>0</v>
      </c>
      <c r="K25" s="107" t="e">
        <f>J25/H25</f>
        <v>#DIV/0!</v>
      </c>
      <c r="L25" s="108">
        <f>C25*G64</f>
        <v>0</v>
      </c>
      <c r="M25" s="53"/>
      <c r="N25" s="108">
        <f>M25/40</f>
        <v>0</v>
      </c>
      <c r="O25" s="107" t="e">
        <f>N25/L25</f>
        <v>#DIV/0!</v>
      </c>
      <c r="P25" s="108">
        <f>C25*H64</f>
        <v>0</v>
      </c>
      <c r="Q25" s="53"/>
      <c r="R25" s="108">
        <f>Q25/40</f>
        <v>0</v>
      </c>
      <c r="S25" s="107" t="e">
        <f>R25/P25</f>
        <v>#DIV/0!</v>
      </c>
      <c r="T25" s="108">
        <f>C25*I64</f>
        <v>0</v>
      </c>
      <c r="U25" s="53"/>
      <c r="V25" s="108">
        <f>U25/40</f>
        <v>0</v>
      </c>
      <c r="W25" s="107" t="e">
        <f>V25/T25</f>
        <v>#DIV/0!</v>
      </c>
      <c r="X25" s="108">
        <f>C25*E64</f>
        <v>0</v>
      </c>
      <c r="Y25" s="53"/>
      <c r="Z25" s="108">
        <f>Y25/40</f>
        <v>0</v>
      </c>
      <c r="AA25" s="107" t="e">
        <f>Z25/X25</f>
        <v>#DIV/0!</v>
      </c>
      <c r="AB25" s="163" t="e">
        <f>AVERAGE(AA25,W25,S25,O25,K25,G25)</f>
        <v>#DIV/0!</v>
      </c>
      <c r="AC25" s="6" t="e">
        <f>AVERAGE(AB25)</f>
        <v>#DIV/0!</v>
      </c>
    </row>
    <row r="26" spans="1:33" s="64" customFormat="1" ht="15" thickBot="1" x14ac:dyDescent="0.4">
      <c r="A26" s="101" t="s">
        <v>39</v>
      </c>
      <c r="B26" s="102"/>
      <c r="C26" s="103">
        <f>SUM(C25)</f>
        <v>0</v>
      </c>
      <c r="D26" s="104"/>
      <c r="E26" s="104"/>
      <c r="F26" s="105"/>
      <c r="G26" s="106" t="e">
        <f>SUM(G25)</f>
        <v>#DIV/0!</v>
      </c>
      <c r="H26" s="82"/>
      <c r="I26" s="82"/>
      <c r="J26" s="82"/>
      <c r="K26" s="107" t="e">
        <f>SUM(K25)</f>
        <v>#DIV/0!</v>
      </c>
      <c r="L26" s="82"/>
      <c r="M26" s="82"/>
      <c r="N26" s="82"/>
      <c r="O26" s="107" t="e">
        <f>SUM(O25)</f>
        <v>#DIV/0!</v>
      </c>
      <c r="P26" s="82"/>
      <c r="Q26" s="82"/>
      <c r="R26" s="82"/>
      <c r="S26" s="107" t="e">
        <f>SUM(S25)</f>
        <v>#DIV/0!</v>
      </c>
      <c r="T26" s="82"/>
      <c r="U26" s="82"/>
      <c r="V26" s="82"/>
      <c r="W26" s="107" t="e">
        <f>SUM(W25)</f>
        <v>#DIV/0!</v>
      </c>
      <c r="X26" s="82"/>
      <c r="Y26" s="82"/>
      <c r="Z26" s="82"/>
      <c r="AA26" s="109" t="e">
        <f>SUM(AA25)</f>
        <v>#DIV/0!</v>
      </c>
      <c r="AB26" s="110" t="e">
        <f>AVERAGE(AA26,W26,S26,O26,K26,G26)</f>
        <v>#DIV/0!</v>
      </c>
    </row>
    <row r="27" spans="1:33" x14ac:dyDescent="0.35">
      <c r="A27" s="27"/>
      <c r="B27" s="19"/>
      <c r="C27" s="20"/>
      <c r="D27" s="21"/>
      <c r="E27" s="21"/>
      <c r="F27" s="21"/>
      <c r="G27" s="20"/>
      <c r="H27" s="22"/>
      <c r="I27" s="10"/>
      <c r="J27" s="10"/>
      <c r="K27" s="10"/>
      <c r="L27" s="10"/>
      <c r="M27" s="10"/>
      <c r="N27" s="10"/>
      <c r="O27" s="10"/>
      <c r="P27" s="10"/>
      <c r="Q27" s="10"/>
    </row>
    <row r="28" spans="1:33" ht="15" thickBot="1" x14ac:dyDescent="0.4">
      <c r="A28" s="28"/>
      <c r="B28" s="29"/>
      <c r="C28" s="30"/>
      <c r="D28" s="31"/>
      <c r="E28" s="31"/>
      <c r="F28" s="31"/>
      <c r="G28" s="30"/>
      <c r="H28" s="32"/>
      <c r="I28" s="33"/>
      <c r="J28" s="33"/>
      <c r="K28" s="33"/>
      <c r="L28" s="33"/>
      <c r="M28" s="33"/>
      <c r="N28" s="33"/>
      <c r="O28" s="33"/>
      <c r="P28" s="33"/>
      <c r="Q28" s="33"/>
    </row>
    <row r="29" spans="1:33" s="64" customFormat="1" ht="58.5" thickBot="1" x14ac:dyDescent="0.4">
      <c r="A29" s="65" t="s">
        <v>40</v>
      </c>
      <c r="B29" s="65" t="s">
        <v>107</v>
      </c>
      <c r="C29" s="89" t="s">
        <v>110</v>
      </c>
      <c r="D29" s="88" t="s">
        <v>42</v>
      </c>
      <c r="E29" s="88" t="s">
        <v>43</v>
      </c>
      <c r="F29" s="89" t="s">
        <v>44</v>
      </c>
      <c r="G29" s="70" t="s">
        <v>45</v>
      </c>
      <c r="H29" s="90" t="s">
        <v>10</v>
      </c>
      <c r="I29" s="91" t="s">
        <v>46</v>
      </c>
      <c r="J29" s="91" t="s">
        <v>47</v>
      </c>
      <c r="K29" s="92" t="s">
        <v>48</v>
      </c>
      <c r="L29" s="65" t="s">
        <v>14</v>
      </c>
      <c r="M29" s="69" t="s">
        <v>15</v>
      </c>
      <c r="N29" s="69" t="s">
        <v>16</v>
      </c>
      <c r="O29" s="93" t="s">
        <v>49</v>
      </c>
      <c r="P29" s="69" t="s">
        <v>18</v>
      </c>
      <c r="Q29" s="69" t="s">
        <v>19</v>
      </c>
      <c r="R29" s="69" t="s">
        <v>20</v>
      </c>
      <c r="S29" s="94" t="s">
        <v>50</v>
      </c>
      <c r="T29" s="69" t="s">
        <v>22</v>
      </c>
      <c r="U29" s="69" t="s">
        <v>23</v>
      </c>
      <c r="V29" s="69" t="s">
        <v>24</v>
      </c>
      <c r="W29" s="70" t="s">
        <v>25</v>
      </c>
      <c r="X29" s="69" t="s">
        <v>55</v>
      </c>
      <c r="Y29" s="69" t="s">
        <v>56</v>
      </c>
      <c r="Z29" s="69" t="s">
        <v>57</v>
      </c>
      <c r="AA29" s="68" t="s">
        <v>58</v>
      </c>
      <c r="AB29" s="69" t="s">
        <v>59</v>
      </c>
      <c r="AC29" s="69" t="s">
        <v>60</v>
      </c>
      <c r="AD29" s="69" t="s">
        <v>61</v>
      </c>
      <c r="AE29" s="68" t="s">
        <v>62</v>
      </c>
      <c r="AF29" s="79" t="s">
        <v>30</v>
      </c>
    </row>
    <row r="30" spans="1:33" s="64" customFormat="1" ht="15" thickBot="1" x14ac:dyDescent="0.4">
      <c r="A30" s="111"/>
      <c r="B30" s="111"/>
      <c r="C30" s="112">
        <v>12</v>
      </c>
      <c r="D30" s="113"/>
      <c r="E30" s="113"/>
      <c r="F30" s="114"/>
      <c r="G30" s="115"/>
      <c r="H30" s="96"/>
      <c r="I30" s="96"/>
      <c r="J30" s="96"/>
      <c r="K30" s="98"/>
      <c r="L30" s="96"/>
      <c r="M30" s="96"/>
      <c r="N30" s="96"/>
      <c r="O30" s="98"/>
      <c r="P30" s="96"/>
      <c r="Q30" s="96"/>
      <c r="R30" s="96"/>
      <c r="S30" s="98"/>
      <c r="T30" s="96"/>
      <c r="U30" s="96"/>
      <c r="V30" s="96"/>
      <c r="W30" s="98"/>
      <c r="X30" s="96"/>
      <c r="Y30" s="96"/>
      <c r="Z30" s="96"/>
      <c r="AA30" s="98"/>
      <c r="AB30" s="96"/>
      <c r="AC30" s="96"/>
      <c r="AD30" s="96"/>
      <c r="AE30" s="98"/>
      <c r="AF30" s="116"/>
    </row>
    <row r="31" spans="1:33" ht="15" thickBot="1" x14ac:dyDescent="0.4">
      <c r="A31" s="101" t="s">
        <v>63</v>
      </c>
      <c r="B31" s="58"/>
      <c r="C31" s="103">
        <f>B31/C30</f>
        <v>0</v>
      </c>
      <c r="D31" s="155">
        <f>C31*D67</f>
        <v>0</v>
      </c>
      <c r="E31" s="60"/>
      <c r="F31" s="155">
        <f>E31/40</f>
        <v>0</v>
      </c>
      <c r="G31" s="106" t="e">
        <f>F31/D31</f>
        <v>#DIV/0!</v>
      </c>
      <c r="H31" s="108">
        <f>C31*G67</f>
        <v>0</v>
      </c>
      <c r="I31" s="53"/>
      <c r="J31" s="108">
        <f>I31/40</f>
        <v>0</v>
      </c>
      <c r="K31" s="107" t="e">
        <f>J31/H31</f>
        <v>#DIV/0!</v>
      </c>
      <c r="L31" s="108">
        <f>C31*H67</f>
        <v>0</v>
      </c>
      <c r="M31" s="53"/>
      <c r="N31" s="108">
        <f>M31/40</f>
        <v>0</v>
      </c>
      <c r="O31" s="107" t="e">
        <f>N31/L31</f>
        <v>#DIV/0!</v>
      </c>
      <c r="P31" s="108">
        <f>C31*I67</f>
        <v>0</v>
      </c>
      <c r="Q31" s="53"/>
      <c r="R31" s="108">
        <f>Q31/40</f>
        <v>0</v>
      </c>
      <c r="S31" s="107" t="e">
        <f>R31/P31</f>
        <v>#DIV/0!</v>
      </c>
      <c r="T31" s="108">
        <f>C31*J67</f>
        <v>0</v>
      </c>
      <c r="U31" s="53"/>
      <c r="V31" s="108">
        <f>U31/40</f>
        <v>0</v>
      </c>
      <c r="W31" s="107" t="e">
        <f>V31/T31</f>
        <v>#DIV/0!</v>
      </c>
      <c r="X31" s="108">
        <f>C31*F67</f>
        <v>0</v>
      </c>
      <c r="Y31" s="53"/>
      <c r="Z31" s="108">
        <f>Y31/40</f>
        <v>0</v>
      </c>
      <c r="AA31" s="107" t="e">
        <f>Z31/X31</f>
        <v>#DIV/0!</v>
      </c>
      <c r="AB31" s="108">
        <f>C31*E67</f>
        <v>0</v>
      </c>
      <c r="AC31" s="1"/>
      <c r="AD31" s="108">
        <f>AC31/40</f>
        <v>0</v>
      </c>
      <c r="AE31" s="107" t="e">
        <f>AD31/AB31</f>
        <v>#DIV/0!</v>
      </c>
      <c r="AF31" s="163" t="e">
        <f>AVERAGE(AE31,AA31,W31,S31,O31,K31,G31)</f>
        <v>#DIV/0!</v>
      </c>
    </row>
    <row r="32" spans="1:33" ht="15" thickBot="1" x14ac:dyDescent="0.4">
      <c r="A32" s="101" t="s">
        <v>64</v>
      </c>
      <c r="B32" s="58"/>
      <c r="C32" s="103">
        <f>B32/C30</f>
        <v>0</v>
      </c>
      <c r="D32" s="155">
        <f>C32*D68</f>
        <v>0</v>
      </c>
      <c r="E32" s="60"/>
      <c r="F32" s="155">
        <f>E32/40</f>
        <v>0</v>
      </c>
      <c r="G32" s="106" t="e">
        <f>F32/D32</f>
        <v>#DIV/0!</v>
      </c>
      <c r="H32" s="34"/>
      <c r="I32" s="34"/>
      <c r="J32" s="34"/>
      <c r="K32" s="34"/>
      <c r="L32" s="108">
        <f>C32*H68</f>
        <v>0</v>
      </c>
      <c r="M32" s="1"/>
      <c r="N32" s="108">
        <f>M32/40</f>
        <v>0</v>
      </c>
      <c r="O32" s="107" t="e">
        <f>N32/L32</f>
        <v>#DIV/0!</v>
      </c>
      <c r="P32" s="34"/>
      <c r="Q32" s="34"/>
      <c r="R32" s="34"/>
      <c r="S32" s="34"/>
      <c r="T32" s="108">
        <f>C32*J68</f>
        <v>0</v>
      </c>
      <c r="U32" s="1"/>
      <c r="V32" s="108">
        <f>U32/40</f>
        <v>0</v>
      </c>
      <c r="W32" s="107" t="e">
        <f>V32/T32</f>
        <v>#DIV/0!</v>
      </c>
      <c r="X32" s="108">
        <f>C32*F68</f>
        <v>0</v>
      </c>
      <c r="Y32" s="1"/>
      <c r="Z32" s="108">
        <f>Y32/40</f>
        <v>0</v>
      </c>
      <c r="AA32" s="107" t="e">
        <f>Z32/X32</f>
        <v>#DIV/0!</v>
      </c>
      <c r="AB32" s="108">
        <f>C32*E68</f>
        <v>0</v>
      </c>
      <c r="AC32" s="1"/>
      <c r="AD32" s="108">
        <f>AC32/40</f>
        <v>0</v>
      </c>
      <c r="AE32" s="107" t="e">
        <f>AD32/AB32</f>
        <v>#DIV/0!</v>
      </c>
      <c r="AF32" s="163" t="e">
        <f>AVERAGE(AE32,AA32,W32,O32,G32)</f>
        <v>#DIV/0!</v>
      </c>
      <c r="AG32" s="161" t="e">
        <f>AVERAGE(AF32,AF31)</f>
        <v>#DIV/0!</v>
      </c>
    </row>
    <row r="33" spans="1:48" s="64" customFormat="1" ht="15" thickBot="1" x14ac:dyDescent="0.4">
      <c r="A33" s="101" t="s">
        <v>39</v>
      </c>
      <c r="B33" s="102">
        <f>SUM(B31:B32)</f>
        <v>0</v>
      </c>
      <c r="C33" s="103">
        <f>SUM(C31:C32)</f>
        <v>0</v>
      </c>
      <c r="D33" s="104"/>
      <c r="E33" s="104"/>
      <c r="F33" s="105"/>
      <c r="G33" s="106" t="e">
        <f>SUM(G31:G32)</f>
        <v>#DIV/0!</v>
      </c>
      <c r="H33" s="82"/>
      <c r="I33" s="82"/>
      <c r="J33" s="82"/>
      <c r="K33" s="107" t="e">
        <f>SUM(K31)</f>
        <v>#DIV/0!</v>
      </c>
      <c r="L33" s="82"/>
      <c r="M33" s="82"/>
      <c r="N33" s="82"/>
      <c r="O33" s="107" t="e">
        <f>SUM(O31:O32)</f>
        <v>#DIV/0!</v>
      </c>
      <c r="P33" s="82"/>
      <c r="Q33" s="82"/>
      <c r="R33" s="82"/>
      <c r="S33" s="107" t="e">
        <f>SUM(S31)</f>
        <v>#DIV/0!</v>
      </c>
      <c r="T33" s="82"/>
      <c r="U33" s="82"/>
      <c r="V33" s="82"/>
      <c r="W33" s="107" t="e">
        <f>SUM(W31:W32)</f>
        <v>#DIV/0!</v>
      </c>
      <c r="X33" s="82"/>
      <c r="Y33" s="82"/>
      <c r="Z33" s="82"/>
      <c r="AA33" s="107" t="e">
        <f>SUM(AA31:AA32)</f>
        <v>#DIV/0!</v>
      </c>
      <c r="AB33" s="82"/>
      <c r="AC33" s="82"/>
      <c r="AD33" s="82"/>
      <c r="AE33" s="107" t="e">
        <f>SUM(AE31:AE32)</f>
        <v>#DIV/0!</v>
      </c>
      <c r="AF33" s="110" t="e">
        <f>AVERAGE(AE33,AA33,W33,S33,O33,K33,G33)</f>
        <v>#DIV/0!</v>
      </c>
    </row>
    <row r="34" spans="1:48" x14ac:dyDescent="0.35">
      <c r="A34" s="35"/>
      <c r="B34" s="23"/>
      <c r="C34" s="24"/>
      <c r="D34" s="25"/>
      <c r="E34" s="25"/>
      <c r="F34" s="25"/>
      <c r="G34" s="24"/>
      <c r="H34" s="26"/>
    </row>
    <row r="35" spans="1:48" ht="15" thickBot="1" x14ac:dyDescent="0.4">
      <c r="A35" s="35"/>
      <c r="B35" s="23"/>
      <c r="C35" s="24"/>
      <c r="D35" s="25"/>
      <c r="E35" s="25"/>
      <c r="F35" s="25"/>
      <c r="G35" s="24"/>
      <c r="H35" s="26"/>
    </row>
    <row r="36" spans="1:48" s="64" customFormat="1" ht="44" thickBot="1" x14ac:dyDescent="0.4">
      <c r="A36" s="65" t="s">
        <v>40</v>
      </c>
      <c r="B36" s="65" t="s">
        <v>107</v>
      </c>
      <c r="C36" s="89" t="s">
        <v>111</v>
      </c>
      <c r="D36" s="88" t="s">
        <v>42</v>
      </c>
      <c r="E36" s="88" t="s">
        <v>43</v>
      </c>
      <c r="F36" s="89" t="s">
        <v>44</v>
      </c>
      <c r="G36" s="70" t="s">
        <v>45</v>
      </c>
      <c r="H36" s="90" t="s">
        <v>10</v>
      </c>
      <c r="I36" s="91" t="s">
        <v>46</v>
      </c>
      <c r="J36" s="91" t="s">
        <v>47</v>
      </c>
      <c r="K36" s="92" t="s">
        <v>48</v>
      </c>
      <c r="L36" s="79" t="s">
        <v>30</v>
      </c>
    </row>
    <row r="37" spans="1:48" s="64" customFormat="1" ht="15" thickBot="1" x14ac:dyDescent="0.4">
      <c r="A37" s="111"/>
      <c r="B37" s="111"/>
      <c r="C37" s="112">
        <v>15</v>
      </c>
      <c r="D37" s="113"/>
      <c r="E37" s="113"/>
      <c r="F37" s="114"/>
      <c r="G37" s="115"/>
      <c r="H37" s="96"/>
      <c r="I37" s="96"/>
      <c r="J37" s="96"/>
      <c r="K37" s="98"/>
      <c r="L37" s="116"/>
    </row>
    <row r="38" spans="1:48" ht="15" thickBot="1" x14ac:dyDescent="0.4">
      <c r="A38" s="101" t="s">
        <v>65</v>
      </c>
      <c r="B38" s="58"/>
      <c r="C38" s="117">
        <f>B38/C37</f>
        <v>0</v>
      </c>
      <c r="D38" s="155">
        <f>C38*D71</f>
        <v>0</v>
      </c>
      <c r="E38" s="60"/>
      <c r="F38" s="155">
        <f>E38/40</f>
        <v>0</v>
      </c>
      <c r="G38" s="106" t="e">
        <f>F38/D38</f>
        <v>#DIV/0!</v>
      </c>
      <c r="H38" s="108">
        <f>C38*E71</f>
        <v>0</v>
      </c>
      <c r="I38" s="53"/>
      <c r="J38" s="108">
        <f>I38/40</f>
        <v>0</v>
      </c>
      <c r="K38" s="107" t="e">
        <f>J38/H38</f>
        <v>#DIV/0!</v>
      </c>
      <c r="L38" s="163" t="e">
        <f>AVERAGE(K38,G38)</f>
        <v>#DIV/0!</v>
      </c>
      <c r="M38" s="6" t="e">
        <f>L38</f>
        <v>#DIV/0!</v>
      </c>
    </row>
    <row r="39" spans="1:48" s="64" customFormat="1" ht="15" thickBot="1" x14ac:dyDescent="0.4">
      <c r="A39" s="101" t="s">
        <v>39</v>
      </c>
      <c r="B39" s="102">
        <f>B38</f>
        <v>0</v>
      </c>
      <c r="C39" s="117">
        <f>C38</f>
        <v>0</v>
      </c>
      <c r="D39" s="104"/>
      <c r="E39" s="104"/>
      <c r="F39" s="105"/>
      <c r="G39" s="106" t="e">
        <f>G38</f>
        <v>#DIV/0!</v>
      </c>
      <c r="H39" s="82"/>
      <c r="I39" s="82"/>
      <c r="J39" s="82"/>
      <c r="K39" s="107" t="e">
        <f>K38</f>
        <v>#DIV/0!</v>
      </c>
      <c r="L39" s="110" t="e">
        <f>L38</f>
        <v>#DIV/0!</v>
      </c>
    </row>
    <row r="40" spans="1:48" x14ac:dyDescent="0.35">
      <c r="A40" s="23"/>
      <c r="B40" s="23"/>
      <c r="C40" s="24"/>
      <c r="D40" s="25"/>
      <c r="E40" s="25"/>
      <c r="F40" s="25"/>
      <c r="G40" s="24"/>
      <c r="H40" s="26"/>
      <c r="Q40" s="36"/>
    </row>
    <row r="41" spans="1:48" s="41" customFormat="1" x14ac:dyDescent="0.35">
      <c r="A41" s="37"/>
      <c r="B41" s="37"/>
      <c r="C41" s="38"/>
      <c r="D41" s="39"/>
      <c r="E41" s="39"/>
      <c r="F41" s="39"/>
      <c r="G41" s="38"/>
      <c r="H41" s="16"/>
      <c r="I41" s="16"/>
      <c r="J41" s="16"/>
      <c r="K41" s="16"/>
      <c r="L41" s="16"/>
      <c r="M41" s="16"/>
      <c r="N41" s="16"/>
      <c r="O41" s="16"/>
      <c r="P41" s="16"/>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row>
    <row r="42" spans="1:48" x14ac:dyDescent="0.35">
      <c r="J42" s="64"/>
      <c r="N42" s="15"/>
    </row>
    <row r="45" spans="1:48" ht="15.75" customHeight="1" x14ac:dyDescent="0.35">
      <c r="A45" s="185"/>
      <c r="B45" s="185"/>
      <c r="C45" s="185"/>
      <c r="D45" s="185" t="s">
        <v>66</v>
      </c>
      <c r="E45" s="185"/>
      <c r="F45" s="185"/>
      <c r="G45" s="185"/>
      <c r="H45" s="185"/>
      <c r="I45" s="185"/>
      <c r="J45" s="42"/>
    </row>
    <row r="46" spans="1:48" ht="15" customHeight="1" thickBot="1" x14ac:dyDescent="0.4">
      <c r="A46" s="43"/>
      <c r="B46" s="42"/>
      <c r="C46" s="42"/>
      <c r="D46" s="44"/>
      <c r="E46" s="44"/>
      <c r="F46" s="42"/>
      <c r="G46" s="42"/>
      <c r="H46" s="42"/>
      <c r="I46" s="42"/>
      <c r="J46" s="42"/>
    </row>
    <row r="47" spans="1:48" ht="73" thickBot="1" x14ac:dyDescent="0.4">
      <c r="A47" s="118" t="s">
        <v>67</v>
      </c>
      <c r="B47" s="119" t="s">
        <v>1</v>
      </c>
      <c r="C47" s="120">
        <v>16</v>
      </c>
      <c r="D47" s="121" t="s">
        <v>68</v>
      </c>
      <c r="E47" s="122" t="s">
        <v>69</v>
      </c>
      <c r="F47" s="120" t="s">
        <v>70</v>
      </c>
      <c r="G47" s="120" t="s">
        <v>71</v>
      </c>
      <c r="H47" s="123" t="s">
        <v>72</v>
      </c>
      <c r="I47" s="124" t="s">
        <v>73</v>
      </c>
      <c r="J47" s="125" t="s">
        <v>74</v>
      </c>
    </row>
    <row r="48" spans="1:48" ht="15" thickBot="1" x14ac:dyDescent="0.4">
      <c r="A48" s="126" t="s">
        <v>75</v>
      </c>
      <c r="B48" s="127" t="s">
        <v>76</v>
      </c>
      <c r="C48" s="128">
        <v>1</v>
      </c>
      <c r="D48" s="129">
        <v>0.5</v>
      </c>
      <c r="E48" s="129">
        <v>0.5</v>
      </c>
      <c r="F48" s="129">
        <v>1</v>
      </c>
      <c r="G48" s="129">
        <v>3.8</v>
      </c>
      <c r="H48" s="129">
        <v>1</v>
      </c>
      <c r="I48" s="129">
        <v>1</v>
      </c>
      <c r="J48" s="129">
        <v>3.8</v>
      </c>
    </row>
    <row r="49" spans="1:10" ht="15" thickBot="1" x14ac:dyDescent="0.4">
      <c r="A49" s="126" t="s">
        <v>77</v>
      </c>
      <c r="B49" s="127" t="s">
        <v>76</v>
      </c>
      <c r="C49" s="128">
        <v>1</v>
      </c>
      <c r="D49" s="129">
        <v>0.4</v>
      </c>
      <c r="E49" s="129">
        <v>0.08</v>
      </c>
      <c r="F49" s="129">
        <v>1</v>
      </c>
      <c r="G49" s="129">
        <v>3</v>
      </c>
      <c r="H49" s="129">
        <v>3</v>
      </c>
      <c r="I49" s="129">
        <v>2</v>
      </c>
      <c r="J49" s="129">
        <v>6.3</v>
      </c>
    </row>
    <row r="50" spans="1:10" ht="15" thickBot="1" x14ac:dyDescent="0.4">
      <c r="A50" s="130" t="s">
        <v>78</v>
      </c>
      <c r="B50" s="131" t="s">
        <v>76</v>
      </c>
      <c r="C50" s="132">
        <v>1</v>
      </c>
      <c r="D50" s="133">
        <v>0.4</v>
      </c>
      <c r="E50" s="133">
        <v>0.08</v>
      </c>
      <c r="F50" s="133">
        <v>1</v>
      </c>
      <c r="G50" s="133">
        <v>3</v>
      </c>
      <c r="H50" s="133">
        <v>3</v>
      </c>
      <c r="I50" s="133">
        <v>2</v>
      </c>
      <c r="J50" s="133">
        <v>4</v>
      </c>
    </row>
    <row r="51" spans="1:10" ht="15" thickBot="1" x14ac:dyDescent="0.4">
      <c r="A51" s="130" t="s">
        <v>79</v>
      </c>
      <c r="B51" s="131" t="s">
        <v>76</v>
      </c>
      <c r="C51" s="132">
        <v>1</v>
      </c>
      <c r="D51" s="133">
        <v>0.06</v>
      </c>
      <c r="E51" s="133">
        <v>0.125</v>
      </c>
      <c r="F51" s="133">
        <v>1</v>
      </c>
      <c r="G51" s="133">
        <v>1</v>
      </c>
      <c r="H51" s="133">
        <v>2</v>
      </c>
      <c r="I51" s="133">
        <v>1</v>
      </c>
      <c r="J51" s="133">
        <v>4.2</v>
      </c>
    </row>
    <row r="52" spans="1:10" ht="15" thickBot="1" x14ac:dyDescent="0.4">
      <c r="A52" s="130" t="s">
        <v>80</v>
      </c>
      <c r="B52" s="131" t="s">
        <v>76</v>
      </c>
      <c r="C52" s="132">
        <v>1</v>
      </c>
      <c r="D52" s="133">
        <v>0.06</v>
      </c>
      <c r="E52" s="133">
        <v>0.08</v>
      </c>
      <c r="F52" s="133">
        <v>1</v>
      </c>
      <c r="G52" s="133">
        <v>1</v>
      </c>
      <c r="H52" s="133">
        <v>1.5</v>
      </c>
      <c r="I52" s="133">
        <v>1</v>
      </c>
      <c r="J52" s="133">
        <v>3.8</v>
      </c>
    </row>
    <row r="53" spans="1:10" ht="15" thickBot="1" x14ac:dyDescent="0.4">
      <c r="A53" s="130" t="s">
        <v>81</v>
      </c>
      <c r="B53" s="131" t="s">
        <v>76</v>
      </c>
      <c r="C53" s="132">
        <v>1</v>
      </c>
      <c r="D53" s="133">
        <v>0.125</v>
      </c>
      <c r="E53" s="133">
        <v>0.25</v>
      </c>
      <c r="F53" s="133">
        <v>1</v>
      </c>
      <c r="G53" s="133">
        <v>2</v>
      </c>
      <c r="H53" s="133">
        <v>1</v>
      </c>
      <c r="I53" s="133">
        <v>1</v>
      </c>
      <c r="J53" s="133">
        <v>3.8</v>
      </c>
    </row>
    <row r="54" spans="1:10" ht="15" thickBot="1" x14ac:dyDescent="0.4">
      <c r="A54" s="130" t="s">
        <v>82</v>
      </c>
      <c r="B54" s="131" t="s">
        <v>76</v>
      </c>
      <c r="C54" s="132">
        <v>1</v>
      </c>
      <c r="D54" s="133">
        <v>0.125</v>
      </c>
      <c r="E54" s="133">
        <v>0.125</v>
      </c>
      <c r="F54" s="133">
        <v>1</v>
      </c>
      <c r="G54" s="134" t="s">
        <v>76</v>
      </c>
      <c r="H54" s="133">
        <v>0.25</v>
      </c>
      <c r="I54" s="133">
        <v>0.25</v>
      </c>
      <c r="J54" s="133">
        <v>3.8</v>
      </c>
    </row>
    <row r="55" spans="1:10" ht="15" thickBot="1" x14ac:dyDescent="0.4">
      <c r="A55" s="130" t="s">
        <v>83</v>
      </c>
      <c r="B55" s="131" t="s">
        <v>76</v>
      </c>
      <c r="C55" s="132">
        <v>1</v>
      </c>
      <c r="D55" s="133">
        <v>0.06</v>
      </c>
      <c r="E55" s="133">
        <v>0.125</v>
      </c>
      <c r="F55" s="133">
        <v>1</v>
      </c>
      <c r="G55" s="135" t="s">
        <v>76</v>
      </c>
      <c r="H55" s="133">
        <v>0.25</v>
      </c>
      <c r="I55" s="133">
        <v>0.25</v>
      </c>
      <c r="J55" s="133">
        <v>3.8</v>
      </c>
    </row>
    <row r="56" spans="1:10" ht="15" thickBot="1" x14ac:dyDescent="0.4">
      <c r="A56" s="45"/>
      <c r="B56" s="46"/>
      <c r="C56" s="46"/>
      <c r="D56" s="47"/>
      <c r="E56" s="47"/>
      <c r="F56" s="47"/>
      <c r="G56" s="46"/>
      <c r="H56" s="46"/>
      <c r="I56" s="46"/>
      <c r="J56" s="46"/>
    </row>
    <row r="57" spans="1:10" ht="58.5" thickBot="1" x14ac:dyDescent="0.4">
      <c r="A57" s="124" t="s">
        <v>84</v>
      </c>
      <c r="B57" s="124" t="s">
        <v>41</v>
      </c>
      <c r="C57" s="124">
        <v>35</v>
      </c>
      <c r="D57" s="136" t="s">
        <v>85</v>
      </c>
      <c r="E57" s="136" t="s">
        <v>71</v>
      </c>
      <c r="F57" s="136" t="s">
        <v>72</v>
      </c>
      <c r="G57" s="124" t="s">
        <v>73</v>
      </c>
      <c r="H57" s="124" t="s">
        <v>74</v>
      </c>
    </row>
    <row r="58" spans="1:10" ht="15" thickBot="1" x14ac:dyDescent="0.4">
      <c r="A58" s="137" t="s">
        <v>86</v>
      </c>
      <c r="B58" s="138" t="s">
        <v>76</v>
      </c>
      <c r="C58" s="139">
        <v>1</v>
      </c>
      <c r="D58" s="140">
        <v>0.125</v>
      </c>
      <c r="E58" s="140">
        <v>0.125</v>
      </c>
      <c r="F58" s="140">
        <v>2.1</v>
      </c>
      <c r="G58" s="140">
        <v>2.1</v>
      </c>
      <c r="H58" s="140">
        <v>1</v>
      </c>
    </row>
    <row r="59" spans="1:10" ht="15" thickBot="1" x14ac:dyDescent="0.4">
      <c r="A59" s="137" t="s">
        <v>87</v>
      </c>
      <c r="B59" s="138" t="s">
        <v>76</v>
      </c>
      <c r="C59" s="141">
        <v>1</v>
      </c>
      <c r="D59" s="140">
        <v>0.125</v>
      </c>
      <c r="E59" s="140">
        <v>0.125</v>
      </c>
      <c r="F59" s="140">
        <v>2.1</v>
      </c>
      <c r="G59" s="140">
        <v>2.1</v>
      </c>
      <c r="H59" s="140">
        <v>1</v>
      </c>
    </row>
    <row r="60" spans="1:10" ht="15" thickBot="1" x14ac:dyDescent="0.4">
      <c r="A60" s="137" t="s">
        <v>88</v>
      </c>
      <c r="B60" s="138" t="s">
        <v>76</v>
      </c>
      <c r="C60" s="141">
        <v>1</v>
      </c>
      <c r="D60" s="140">
        <v>0.5</v>
      </c>
      <c r="E60" s="140">
        <v>1</v>
      </c>
      <c r="F60" s="140">
        <v>3.3</v>
      </c>
      <c r="G60" s="142"/>
      <c r="H60" s="140">
        <v>1</v>
      </c>
    </row>
    <row r="61" spans="1:10" ht="15" thickBot="1" x14ac:dyDescent="0.4">
      <c r="A61" s="137" t="s">
        <v>89</v>
      </c>
      <c r="B61" s="138" t="s">
        <v>76</v>
      </c>
      <c r="C61" s="141">
        <v>1</v>
      </c>
      <c r="D61" s="140">
        <v>0.5</v>
      </c>
      <c r="E61" s="140">
        <v>1</v>
      </c>
      <c r="F61" s="140">
        <v>3.3</v>
      </c>
      <c r="G61" s="142"/>
      <c r="H61" s="140">
        <v>1</v>
      </c>
    </row>
    <row r="62" spans="1:10" ht="15" thickBot="1" x14ac:dyDescent="0.4">
      <c r="A62" s="48"/>
      <c r="B62" s="49"/>
      <c r="C62" s="49"/>
      <c r="D62" s="50"/>
      <c r="E62" s="50"/>
      <c r="F62" s="50"/>
      <c r="G62" s="49"/>
      <c r="H62" s="49"/>
      <c r="I62" s="51"/>
    </row>
    <row r="63" spans="1:10" ht="29.5" thickBot="1" x14ac:dyDescent="0.4">
      <c r="A63" s="143"/>
      <c r="B63" s="144" t="s">
        <v>41</v>
      </c>
      <c r="C63" s="144">
        <v>16</v>
      </c>
      <c r="D63" s="145" t="s">
        <v>90</v>
      </c>
      <c r="E63" s="136" t="s">
        <v>91</v>
      </c>
      <c r="F63" s="145" t="s">
        <v>71</v>
      </c>
      <c r="G63" s="144" t="s">
        <v>14</v>
      </c>
      <c r="H63" s="124" t="s">
        <v>18</v>
      </c>
      <c r="I63" s="144" t="s">
        <v>92</v>
      </c>
    </row>
    <row r="64" spans="1:10" ht="15" thickBot="1" x14ac:dyDescent="0.4">
      <c r="A64" s="137">
        <v>3.3</v>
      </c>
      <c r="B64" s="138" t="s">
        <v>76</v>
      </c>
      <c r="C64" s="146">
        <v>1</v>
      </c>
      <c r="D64" s="147">
        <v>0.25</v>
      </c>
      <c r="E64" s="147">
        <v>1</v>
      </c>
      <c r="F64" s="147">
        <v>0.5</v>
      </c>
      <c r="G64" s="147">
        <v>1.5</v>
      </c>
      <c r="H64" s="147">
        <v>1</v>
      </c>
      <c r="I64" s="147">
        <v>3.8</v>
      </c>
    </row>
    <row r="65" spans="1:10" ht="15" thickBot="1" x14ac:dyDescent="0.4">
      <c r="A65" s="48"/>
      <c r="B65" s="49"/>
      <c r="C65" s="49"/>
      <c r="D65" s="50"/>
      <c r="E65" s="50"/>
      <c r="F65" s="50"/>
      <c r="G65" s="49"/>
      <c r="H65" s="49"/>
      <c r="I65" s="49"/>
      <c r="J65" s="51"/>
    </row>
    <row r="66" spans="1:10" ht="29.5" thickBot="1" x14ac:dyDescent="0.4">
      <c r="A66" s="143"/>
      <c r="B66" s="144" t="s">
        <v>41</v>
      </c>
      <c r="C66" s="144">
        <v>12</v>
      </c>
      <c r="D66" s="145" t="s">
        <v>93</v>
      </c>
      <c r="E66" s="145" t="s">
        <v>94</v>
      </c>
      <c r="F66" s="136" t="s">
        <v>95</v>
      </c>
      <c r="G66" s="144" t="s">
        <v>71</v>
      </c>
      <c r="H66" s="144" t="s">
        <v>96</v>
      </c>
      <c r="I66" s="144" t="s">
        <v>97</v>
      </c>
      <c r="J66" s="144" t="s">
        <v>92</v>
      </c>
    </row>
    <row r="67" spans="1:10" ht="15" thickBot="1" x14ac:dyDescent="0.4">
      <c r="A67" s="148" t="s">
        <v>63</v>
      </c>
      <c r="B67" s="149" t="s">
        <v>76</v>
      </c>
      <c r="C67" s="150">
        <v>1</v>
      </c>
      <c r="D67" s="147">
        <v>0.5</v>
      </c>
      <c r="E67" s="147">
        <v>0.125</v>
      </c>
      <c r="F67" s="147">
        <v>1</v>
      </c>
      <c r="G67" s="147">
        <v>3.2</v>
      </c>
      <c r="H67" s="147">
        <v>1</v>
      </c>
      <c r="I67" s="147">
        <v>1.6</v>
      </c>
      <c r="J67" s="147">
        <v>1.6</v>
      </c>
    </row>
    <row r="68" spans="1:10" ht="15" thickBot="1" x14ac:dyDescent="0.4">
      <c r="A68" s="148" t="s">
        <v>64</v>
      </c>
      <c r="B68" s="149" t="s">
        <v>76</v>
      </c>
      <c r="C68" s="150">
        <v>1</v>
      </c>
      <c r="D68" s="147">
        <v>0.5</v>
      </c>
      <c r="E68" s="147">
        <v>0.125</v>
      </c>
      <c r="F68" s="147">
        <v>1</v>
      </c>
      <c r="G68" s="151"/>
      <c r="H68" s="147">
        <v>1</v>
      </c>
      <c r="I68" s="151"/>
      <c r="J68" s="147">
        <v>1.6</v>
      </c>
    </row>
    <row r="69" spans="1:10" ht="15" thickBot="1" x14ac:dyDescent="0.4">
      <c r="A69" s="48"/>
      <c r="B69" s="49"/>
      <c r="C69" s="49"/>
      <c r="D69" s="50"/>
      <c r="E69" s="50"/>
      <c r="F69" s="52"/>
      <c r="G69" s="52"/>
      <c r="H69" s="52"/>
      <c r="I69" s="52"/>
      <c r="J69" s="52"/>
    </row>
    <row r="70" spans="1:10" ht="15" thickBot="1" x14ac:dyDescent="0.4">
      <c r="A70" s="143"/>
      <c r="B70" s="144" t="s">
        <v>41</v>
      </c>
      <c r="C70" s="144">
        <v>15</v>
      </c>
      <c r="D70" s="145" t="s">
        <v>93</v>
      </c>
      <c r="E70" s="145" t="s">
        <v>98</v>
      </c>
    </row>
    <row r="71" spans="1:10" ht="15" thickBot="1" x14ac:dyDescent="0.4">
      <c r="A71" s="148" t="s">
        <v>65</v>
      </c>
      <c r="B71" s="149" t="s">
        <v>76</v>
      </c>
      <c r="C71" s="150">
        <v>1</v>
      </c>
      <c r="D71" s="147">
        <v>0.26</v>
      </c>
      <c r="E71" s="147">
        <v>1</v>
      </c>
      <c r="G71" s="3" t="s">
        <v>99</v>
      </c>
    </row>
  </sheetData>
  <sheetProtection algorithmName="SHA-512" hashValue="PREp06kNeNYqHpqSGjtU3O2bHjZ013+sdta8fR0HwPar2GIpo9GZcLIXxALEkUvIJgh72PHgoW5V9OAG9Ovw1w==" saltValue="OKU26dVWjwosLQFbrdpUHQ==" spinCount="100000" sheet="1" objects="1" scenarios="1"/>
  <conditionalFormatting sqref="G16:G19">
    <cfRule type="cellIs" dxfId="17" priority="22" operator="lessThan">
      <formula>70%</formula>
    </cfRule>
  </conditionalFormatting>
  <conditionalFormatting sqref="G3:G10 K3:K10">
    <cfRule type="cellIs" dxfId="16" priority="20" operator="between">
      <formula>70.001%</formula>
      <formula>89.999%</formula>
    </cfRule>
    <cfRule type="cellIs" dxfId="15" priority="21" operator="lessThan">
      <formula>70%</formula>
    </cfRule>
  </conditionalFormatting>
  <conditionalFormatting sqref="O5:O10">
    <cfRule type="cellIs" dxfId="14" priority="16" operator="lessThan">
      <formula>69.999%</formula>
    </cfRule>
    <cfRule type="cellIs" dxfId="13" priority="17" operator="between">
      <formula>0.70001</formula>
      <formula>0.89999</formula>
    </cfRule>
  </conditionalFormatting>
  <conditionalFormatting sqref="S3:S10 AA3:AA10">
    <cfRule type="cellIs" dxfId="12" priority="14" operator="between">
      <formula>0.70001</formula>
      <formula>0.89999</formula>
    </cfRule>
    <cfRule type="cellIs" dxfId="11" priority="15" operator="lessThan">
      <formula>0.7</formula>
    </cfRule>
  </conditionalFormatting>
  <conditionalFormatting sqref="W3:W10">
    <cfRule type="cellIs" dxfId="10" priority="12" operator="between">
      <formula>0.7</formula>
      <formula>0.89999</formula>
    </cfRule>
    <cfRule type="cellIs" dxfId="9" priority="13" operator="lessThan">
      <formula>0.6999</formula>
    </cfRule>
  </conditionalFormatting>
  <conditionalFormatting sqref="AE3:AE10">
    <cfRule type="cellIs" dxfId="8" priority="8" operator="lessThan">
      <formula>0.7</formula>
    </cfRule>
    <cfRule type="cellIs" dxfId="7" priority="9" operator="between">
      <formula>0.70001</formula>
      <formula>0.89999</formula>
    </cfRule>
  </conditionalFormatting>
  <conditionalFormatting sqref="L38:L39 O31:O33 S33 S31 S25:S26 O25:O26 W31:W33 W25:W26 O16:O20 S16:S17 S20 W16:W20">
    <cfRule type="cellIs" dxfId="6" priority="7" operator="lessThan">
      <formula>0.7</formula>
    </cfRule>
  </conditionalFormatting>
  <conditionalFormatting sqref="L38:L39 O31:O33 S33 S31 S25:S26 O25:O26 W31:W33 W25:W26 O16:O20 S16:S17 S20 W16:W20">
    <cfRule type="cellIs" dxfId="5" priority="6" operator="between">
      <formula>0.70001</formula>
      <formula>0.89999</formula>
    </cfRule>
  </conditionalFormatting>
  <conditionalFormatting sqref="X16:X20 Y19 AA25:AB26 AC25 AA31:AA33 AE31:AF33 AG32">
    <cfRule type="cellIs" dxfId="4" priority="5" operator="lessThan">
      <formula>0.7</formula>
    </cfRule>
  </conditionalFormatting>
  <conditionalFormatting sqref="X16:X20 Y19 AA25:AB26 AC25 AA31:AA33 AE31:AF33 AG32">
    <cfRule type="cellIs" dxfId="3" priority="4" operator="between">
      <formula>0.70001</formula>
      <formula>0.89999</formula>
    </cfRule>
  </conditionalFormatting>
  <conditionalFormatting sqref="G16:G20">
    <cfRule type="cellIs" dxfId="2" priority="3" operator="between">
      <formula>0.70001</formula>
      <formula>0.89999</formula>
    </cfRule>
  </conditionalFormatting>
  <conditionalFormatting sqref="K16:K20">
    <cfRule type="cellIs" dxfId="1" priority="1" operator="between">
      <formula>0.70001</formula>
      <formula>0.89999</formula>
    </cfRule>
    <cfRule type="cellIs" dxfId="0" priority="2" operator="lessThan">
      <formula>0.7</formula>
    </cfRule>
  </conditionalFormatting>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F51"/>
  <sheetViews>
    <sheetView workbookViewId="0">
      <selection activeCell="D3" sqref="D3"/>
    </sheetView>
  </sheetViews>
  <sheetFormatPr defaultColWidth="20.7265625" defaultRowHeight="14.5" x14ac:dyDescent="0.35"/>
  <cols>
    <col min="1" max="16384" width="20.7265625" style="164"/>
  </cols>
  <sheetData>
    <row r="1" spans="1:32" s="174" customFormat="1" ht="29.5" thickBot="1" x14ac:dyDescent="0.4">
      <c r="A1" s="166" t="s">
        <v>100</v>
      </c>
      <c r="B1" s="166" t="s">
        <v>107</v>
      </c>
      <c r="C1" s="167" t="s">
        <v>109</v>
      </c>
      <c r="D1" s="168" t="s">
        <v>42</v>
      </c>
      <c r="E1" s="168" t="s">
        <v>43</v>
      </c>
      <c r="F1" s="167" t="s">
        <v>44</v>
      </c>
      <c r="G1" s="169" t="s">
        <v>45</v>
      </c>
      <c r="H1" s="170" t="s">
        <v>10</v>
      </c>
      <c r="I1" s="170" t="s">
        <v>46</v>
      </c>
      <c r="J1" s="170" t="s">
        <v>47</v>
      </c>
      <c r="K1" s="171" t="s">
        <v>48</v>
      </c>
      <c r="L1" s="166" t="s">
        <v>14</v>
      </c>
      <c r="M1" s="166" t="s">
        <v>15</v>
      </c>
      <c r="N1" s="166" t="s">
        <v>16</v>
      </c>
      <c r="O1" s="172" t="s">
        <v>49</v>
      </c>
      <c r="P1" s="166" t="s">
        <v>18</v>
      </c>
      <c r="Q1" s="166" t="s">
        <v>19</v>
      </c>
      <c r="R1" s="166" t="s">
        <v>20</v>
      </c>
      <c r="S1" s="171" t="s">
        <v>50</v>
      </c>
      <c r="T1" s="166" t="s">
        <v>22</v>
      </c>
      <c r="U1" s="166" t="s">
        <v>23</v>
      </c>
      <c r="V1" s="166" t="s">
        <v>24</v>
      </c>
      <c r="W1" s="169" t="s">
        <v>25</v>
      </c>
      <c r="X1" s="173" t="s">
        <v>30</v>
      </c>
    </row>
    <row r="2" spans="1:32" s="175" customFormat="1" ht="29.5" thickBot="1" x14ac:dyDescent="0.4">
      <c r="A2" s="179" t="s">
        <v>105</v>
      </c>
      <c r="B2" s="179">
        <v>10</v>
      </c>
      <c r="C2" s="180">
        <v>0.2857142857142857</v>
      </c>
      <c r="D2" s="181">
        <v>3.5714285714285712E-2</v>
      </c>
      <c r="E2" s="182">
        <v>35</v>
      </c>
      <c r="F2" s="181">
        <v>0.875</v>
      </c>
      <c r="G2" s="183">
        <v>24.5</v>
      </c>
      <c r="H2" s="181">
        <v>3.5714285714285712E-2</v>
      </c>
      <c r="I2" s="179">
        <v>10</v>
      </c>
      <c r="J2" s="181">
        <v>0.25</v>
      </c>
      <c r="K2" s="183">
        <v>7</v>
      </c>
      <c r="L2" s="181">
        <v>0.6</v>
      </c>
      <c r="M2" s="181"/>
      <c r="N2" s="181">
        <v>0</v>
      </c>
      <c r="O2" s="183">
        <v>0</v>
      </c>
      <c r="P2" s="181">
        <v>0.6</v>
      </c>
      <c r="Q2" s="183"/>
      <c r="R2" s="181">
        <v>0</v>
      </c>
      <c r="S2" s="183">
        <v>0</v>
      </c>
      <c r="T2" s="181">
        <v>0.2857142857142857</v>
      </c>
      <c r="U2" s="181"/>
      <c r="V2" s="181">
        <v>0</v>
      </c>
      <c r="W2" s="183">
        <v>0</v>
      </c>
      <c r="X2" s="183">
        <v>6.3</v>
      </c>
    </row>
    <row r="3" spans="1:32" s="165" customFormat="1" x14ac:dyDescent="0.35">
      <c r="C3" s="186"/>
      <c r="D3" s="187"/>
      <c r="E3" s="188"/>
      <c r="F3" s="187"/>
      <c r="G3" s="186"/>
      <c r="H3" s="187"/>
      <c r="I3" s="188"/>
      <c r="J3" s="187"/>
      <c r="K3" s="186"/>
      <c r="L3" s="187"/>
      <c r="M3" s="188"/>
      <c r="N3" s="187"/>
      <c r="O3" s="186"/>
      <c r="P3" s="187"/>
      <c r="Q3" s="188"/>
      <c r="R3" s="188"/>
      <c r="S3" s="186"/>
      <c r="T3" s="187"/>
      <c r="U3" s="188"/>
      <c r="V3" s="187"/>
      <c r="W3" s="186"/>
      <c r="X3" s="187"/>
      <c r="Y3" s="188"/>
      <c r="Z3" s="187"/>
      <c r="AA3" s="186"/>
      <c r="AB3" s="187"/>
      <c r="AC3" s="188"/>
      <c r="AD3" s="187"/>
      <c r="AE3" s="186"/>
      <c r="AF3" s="189"/>
    </row>
    <row r="4" spans="1:32" s="165" customFormat="1" x14ac:dyDescent="0.35"/>
    <row r="5" spans="1:32" s="165" customFormat="1" x14ac:dyDescent="0.35"/>
    <row r="6" spans="1:32" s="165" customFormat="1" x14ac:dyDescent="0.35"/>
    <row r="7" spans="1:32" s="165" customFormat="1" x14ac:dyDescent="0.35"/>
    <row r="8" spans="1:32" s="165" customFormat="1" x14ac:dyDescent="0.35"/>
    <row r="9" spans="1:32" s="165" customFormat="1" x14ac:dyDescent="0.35"/>
    <row r="10" spans="1:32" s="165" customFormat="1" x14ac:dyDescent="0.35"/>
    <row r="11" spans="1:32" s="165" customFormat="1" x14ac:dyDescent="0.35"/>
    <row r="12" spans="1:32" s="165" customFormat="1" x14ac:dyDescent="0.35"/>
    <row r="13" spans="1:32" s="165" customFormat="1" ht="15" thickBot="1" x14ac:dyDescent="0.4"/>
    <row r="14" spans="1:32" s="174" customFormat="1" ht="58.5" thickBot="1" x14ac:dyDescent="0.4">
      <c r="A14" s="166" t="s">
        <v>101</v>
      </c>
      <c r="B14" s="166" t="s">
        <v>1</v>
      </c>
      <c r="C14" s="184" t="s">
        <v>108</v>
      </c>
      <c r="D14" s="168" t="s">
        <v>2</v>
      </c>
      <c r="E14" s="168" t="s">
        <v>3</v>
      </c>
      <c r="F14" s="184" t="s">
        <v>4</v>
      </c>
      <c r="G14" s="169" t="s">
        <v>5</v>
      </c>
      <c r="H14" s="166" t="s">
        <v>6</v>
      </c>
      <c r="I14" s="168" t="s">
        <v>7</v>
      </c>
      <c r="J14" s="184" t="s">
        <v>8</v>
      </c>
      <c r="K14" s="169" t="s">
        <v>9</v>
      </c>
      <c r="L14" s="166" t="s">
        <v>10</v>
      </c>
      <c r="M14" s="166" t="s">
        <v>11</v>
      </c>
      <c r="N14" s="166" t="s">
        <v>12</v>
      </c>
      <c r="O14" s="169" t="s">
        <v>13</v>
      </c>
      <c r="P14" s="166" t="s">
        <v>14</v>
      </c>
      <c r="Q14" s="166" t="s">
        <v>15</v>
      </c>
      <c r="R14" s="166" t="s">
        <v>16</v>
      </c>
      <c r="S14" s="169" t="s">
        <v>17</v>
      </c>
      <c r="T14" s="166" t="s">
        <v>18</v>
      </c>
      <c r="U14" s="166" t="s">
        <v>19</v>
      </c>
      <c r="V14" s="166" t="s">
        <v>20</v>
      </c>
      <c r="W14" s="169" t="s">
        <v>21</v>
      </c>
      <c r="X14" s="166" t="s">
        <v>22</v>
      </c>
      <c r="Y14" s="166" t="s">
        <v>23</v>
      </c>
      <c r="Z14" s="166" t="s">
        <v>24</v>
      </c>
      <c r="AA14" s="169" t="s">
        <v>25</v>
      </c>
      <c r="AB14" s="166" t="s">
        <v>26</v>
      </c>
      <c r="AC14" s="166" t="s">
        <v>27</v>
      </c>
      <c r="AD14" s="166" t="s">
        <v>28</v>
      </c>
      <c r="AE14" s="169" t="s">
        <v>29</v>
      </c>
      <c r="AF14" s="176" t="s">
        <v>30</v>
      </c>
    </row>
    <row r="15" spans="1:32" s="175" customFormat="1" ht="29.5" thickBot="1" x14ac:dyDescent="0.4">
      <c r="A15" s="179" t="s">
        <v>106</v>
      </c>
      <c r="B15" s="179">
        <v>20</v>
      </c>
      <c r="C15" s="180">
        <v>1.25</v>
      </c>
      <c r="D15" s="181">
        <v>7.4999999999999997E-2</v>
      </c>
      <c r="E15" s="182">
        <v>3.5</v>
      </c>
      <c r="F15" s="181">
        <v>8.7499999999999994E-2</v>
      </c>
      <c r="G15" s="180">
        <v>1.1666666666666667</v>
      </c>
      <c r="H15" s="181">
        <v>0.1</v>
      </c>
      <c r="I15" s="182">
        <v>3.5</v>
      </c>
      <c r="J15" s="181">
        <v>8.7499999999999994E-2</v>
      </c>
      <c r="K15" s="180">
        <v>0.87499999999999989</v>
      </c>
      <c r="L15" s="181">
        <v>1.25</v>
      </c>
      <c r="M15" s="182">
        <v>40</v>
      </c>
      <c r="N15" s="181">
        <v>1</v>
      </c>
      <c r="O15" s="180">
        <v>0.8</v>
      </c>
      <c r="P15" s="181">
        <v>1.875</v>
      </c>
      <c r="Q15" s="182">
        <v>80</v>
      </c>
      <c r="R15" s="182">
        <v>2</v>
      </c>
      <c r="S15" s="180">
        <v>1.0666666666666667</v>
      </c>
      <c r="T15" s="181">
        <v>1.25</v>
      </c>
      <c r="U15" s="182">
        <v>50</v>
      </c>
      <c r="V15" s="181">
        <v>1.25</v>
      </c>
      <c r="W15" s="180">
        <v>1</v>
      </c>
      <c r="X15" s="181">
        <v>4.75</v>
      </c>
      <c r="Y15" s="182">
        <v>200</v>
      </c>
      <c r="Z15" s="181">
        <v>5</v>
      </c>
      <c r="AA15" s="180">
        <v>1.0526315789473684</v>
      </c>
      <c r="AB15" s="181">
        <v>1.25</v>
      </c>
      <c r="AC15" s="182">
        <v>50</v>
      </c>
      <c r="AD15" s="181">
        <v>1.25</v>
      </c>
      <c r="AE15" s="180">
        <v>1</v>
      </c>
      <c r="AF15" s="180">
        <v>0.9944235588972431</v>
      </c>
    </row>
    <row r="16" spans="1:32" s="165" customFormat="1" x14ac:dyDescent="0.35"/>
    <row r="17" spans="1:32" s="165" customFormat="1" x14ac:dyDescent="0.35"/>
    <row r="18" spans="1:32" s="165" customFormat="1" x14ac:dyDescent="0.35"/>
    <row r="19" spans="1:32" s="165" customFormat="1" x14ac:dyDescent="0.35"/>
    <row r="20" spans="1:32" s="165" customFormat="1" x14ac:dyDescent="0.35"/>
    <row r="21" spans="1:32" s="165" customFormat="1" x14ac:dyDescent="0.35"/>
    <row r="22" spans="1:32" s="165" customFormat="1" ht="15" thickBot="1" x14ac:dyDescent="0.4"/>
    <row r="23" spans="1:32" s="174" customFormat="1" ht="45.75" customHeight="1" thickBot="1" x14ac:dyDescent="0.4">
      <c r="A23" s="166" t="s">
        <v>102</v>
      </c>
      <c r="B23" s="166" t="s">
        <v>107</v>
      </c>
      <c r="C23" s="167" t="s">
        <v>108</v>
      </c>
      <c r="D23" s="168" t="s">
        <v>42</v>
      </c>
      <c r="E23" s="168" t="s">
        <v>43</v>
      </c>
      <c r="F23" s="167" t="s">
        <v>44</v>
      </c>
      <c r="G23" s="169" t="s">
        <v>45</v>
      </c>
      <c r="H23" s="170" t="s">
        <v>10</v>
      </c>
      <c r="I23" s="170" t="s">
        <v>46</v>
      </c>
      <c r="J23" s="170" t="s">
        <v>47</v>
      </c>
      <c r="K23" s="171" t="s">
        <v>48</v>
      </c>
      <c r="L23" s="166" t="s">
        <v>14</v>
      </c>
      <c r="M23" s="166" t="s">
        <v>15</v>
      </c>
      <c r="N23" s="166" t="s">
        <v>16</v>
      </c>
      <c r="O23" s="172" t="s">
        <v>49</v>
      </c>
      <c r="P23" s="166" t="s">
        <v>18</v>
      </c>
      <c r="Q23" s="166" t="s">
        <v>19</v>
      </c>
      <c r="R23" s="166" t="s">
        <v>20</v>
      </c>
      <c r="S23" s="171" t="s">
        <v>50</v>
      </c>
      <c r="T23" s="166" t="s">
        <v>22</v>
      </c>
      <c r="U23" s="166" t="s">
        <v>23</v>
      </c>
      <c r="V23" s="166" t="s">
        <v>24</v>
      </c>
      <c r="W23" s="169" t="s">
        <v>25</v>
      </c>
      <c r="X23" s="166" t="s">
        <v>26</v>
      </c>
      <c r="Y23" s="166" t="s">
        <v>27</v>
      </c>
      <c r="Z23" s="166" t="s">
        <v>28</v>
      </c>
      <c r="AA23" s="169" t="s">
        <v>29</v>
      </c>
      <c r="AB23" s="177" t="s">
        <v>30</v>
      </c>
    </row>
    <row r="24" spans="1:32" s="165" customFormat="1" x14ac:dyDescent="0.35"/>
    <row r="25" spans="1:32" s="165" customFormat="1" x14ac:dyDescent="0.35"/>
    <row r="26" spans="1:32" s="165" customFormat="1" x14ac:dyDescent="0.35"/>
    <row r="27" spans="1:32" s="165" customFormat="1" x14ac:dyDescent="0.35"/>
    <row r="28" spans="1:32" s="165" customFormat="1" x14ac:dyDescent="0.35"/>
    <row r="29" spans="1:32" s="165" customFormat="1" x14ac:dyDescent="0.35"/>
    <row r="30" spans="1:32" s="165" customFormat="1" ht="15" thickBot="1" x14ac:dyDescent="0.4"/>
    <row r="31" spans="1:32" s="174" customFormat="1" ht="29.5" thickBot="1" x14ac:dyDescent="0.4">
      <c r="A31" s="166" t="s">
        <v>103</v>
      </c>
      <c r="B31" s="166" t="s">
        <v>107</v>
      </c>
      <c r="C31" s="167" t="s">
        <v>110</v>
      </c>
      <c r="D31" s="168" t="s">
        <v>42</v>
      </c>
      <c r="E31" s="168" t="s">
        <v>43</v>
      </c>
      <c r="F31" s="167" t="s">
        <v>44</v>
      </c>
      <c r="G31" s="169" t="s">
        <v>45</v>
      </c>
      <c r="H31" s="170" t="s">
        <v>10</v>
      </c>
      <c r="I31" s="170" t="s">
        <v>46</v>
      </c>
      <c r="J31" s="170" t="s">
        <v>47</v>
      </c>
      <c r="K31" s="171" t="s">
        <v>48</v>
      </c>
      <c r="L31" s="166" t="s">
        <v>14</v>
      </c>
      <c r="M31" s="166" t="s">
        <v>15</v>
      </c>
      <c r="N31" s="166" t="s">
        <v>16</v>
      </c>
      <c r="O31" s="172" t="s">
        <v>49</v>
      </c>
      <c r="P31" s="166" t="s">
        <v>18</v>
      </c>
      <c r="Q31" s="166" t="s">
        <v>19</v>
      </c>
      <c r="R31" s="166" t="s">
        <v>20</v>
      </c>
      <c r="S31" s="171" t="s">
        <v>50</v>
      </c>
      <c r="T31" s="166" t="s">
        <v>22</v>
      </c>
      <c r="U31" s="166" t="s">
        <v>23</v>
      </c>
      <c r="V31" s="166" t="s">
        <v>24</v>
      </c>
      <c r="W31" s="169" t="s">
        <v>25</v>
      </c>
      <c r="X31" s="166" t="s">
        <v>55</v>
      </c>
      <c r="Y31" s="166" t="s">
        <v>56</v>
      </c>
      <c r="Z31" s="166" t="s">
        <v>57</v>
      </c>
      <c r="AA31" s="169" t="s">
        <v>58</v>
      </c>
      <c r="AB31" s="166" t="s">
        <v>59</v>
      </c>
      <c r="AC31" s="166" t="s">
        <v>60</v>
      </c>
      <c r="AD31" s="166" t="s">
        <v>61</v>
      </c>
      <c r="AE31" s="169" t="s">
        <v>62</v>
      </c>
      <c r="AF31" s="177" t="s">
        <v>30</v>
      </c>
    </row>
    <row r="32" spans="1:32" s="165" customFormat="1" x14ac:dyDescent="0.35"/>
    <row r="33" spans="1:31" s="165" customFormat="1" x14ac:dyDescent="0.35"/>
    <row r="34" spans="1:31" s="165" customFormat="1" x14ac:dyDescent="0.35"/>
    <row r="35" spans="1:31" s="165" customFormat="1" x14ac:dyDescent="0.35"/>
    <row r="36" spans="1:31" s="165" customFormat="1" x14ac:dyDescent="0.35"/>
    <row r="37" spans="1:31" s="165" customFormat="1" x14ac:dyDescent="0.35"/>
    <row r="38" spans="1:31" s="165" customFormat="1" ht="15" thickBot="1" x14ac:dyDescent="0.4"/>
    <row r="39" spans="1:31" s="174" customFormat="1" ht="29.5" thickBot="1" x14ac:dyDescent="0.4">
      <c r="A39" s="166" t="s">
        <v>104</v>
      </c>
      <c r="B39" s="166" t="s">
        <v>107</v>
      </c>
      <c r="C39" s="167" t="s">
        <v>111</v>
      </c>
      <c r="D39" s="168" t="s">
        <v>42</v>
      </c>
      <c r="E39" s="168" t="s">
        <v>43</v>
      </c>
      <c r="F39" s="167" t="s">
        <v>44</v>
      </c>
      <c r="G39" s="169" t="s">
        <v>45</v>
      </c>
      <c r="H39" s="170" t="s">
        <v>10</v>
      </c>
      <c r="I39" s="170" t="s">
        <v>46</v>
      </c>
      <c r="J39" s="170" t="s">
        <v>47</v>
      </c>
      <c r="K39" s="171" t="s">
        <v>48</v>
      </c>
      <c r="L39" s="177" t="s">
        <v>30</v>
      </c>
      <c r="M39" s="178"/>
      <c r="N39" s="178"/>
      <c r="O39" s="178"/>
      <c r="P39" s="178"/>
      <c r="Q39" s="178"/>
      <c r="R39" s="178"/>
      <c r="S39" s="178"/>
      <c r="T39" s="178"/>
      <c r="U39" s="178"/>
      <c r="V39" s="178"/>
      <c r="W39" s="178"/>
      <c r="X39" s="178"/>
      <c r="Y39" s="178"/>
      <c r="Z39" s="178"/>
      <c r="AA39" s="178"/>
      <c r="AB39" s="178"/>
      <c r="AC39" s="178"/>
      <c r="AD39" s="178"/>
      <c r="AE39" s="178"/>
    </row>
    <row r="40" spans="1:31" s="165" customFormat="1" x14ac:dyDescent="0.35"/>
    <row r="41" spans="1:31" s="165" customFormat="1" x14ac:dyDescent="0.35"/>
    <row r="42" spans="1:31" s="165" customFormat="1" x14ac:dyDescent="0.35"/>
    <row r="43" spans="1:31" s="165" customFormat="1" x14ac:dyDescent="0.35"/>
    <row r="44" spans="1:31" s="165" customFormat="1" x14ac:dyDescent="0.35"/>
    <row r="45" spans="1:31" s="165" customFormat="1" x14ac:dyDescent="0.35"/>
    <row r="46" spans="1:31" s="165" customFormat="1" x14ac:dyDescent="0.35"/>
    <row r="47" spans="1:31" s="165" customFormat="1" x14ac:dyDescent="0.35"/>
    <row r="48" spans="1:31" s="165" customFormat="1" x14ac:dyDescent="0.35"/>
    <row r="49" s="165" customFormat="1" x14ac:dyDescent="0.35"/>
    <row r="50" s="165" customFormat="1" x14ac:dyDescent="0.35"/>
    <row r="51" s="165" customFormat="1" x14ac:dyDescent="0.35"/>
  </sheetData>
  <sheetProtection algorithmName="SHA-512" hashValue="n7iVWYfcvfg5wyfTpVR1nqlTZFZWpBZyAbVa5vG83PwIZyD7fMdlcgVUI1llLfhospNJSAcQQSEqLIr0oIO0hg==" saltValue="zkbkA8mNULwYp0PhCvuPAQ==" spinCount="100000" sheet="1" objects="1" scenarios="1" insertRows="0"/>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How to use</vt:lpstr>
      <vt:lpstr>Staffing Standards Calculation </vt:lpstr>
      <vt:lpstr>Staffing for LOC and Site</vt:lpstr>
    </vt:vector>
  </TitlesOfParts>
  <Company>State of Missouri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Erke, Gail</dc:creator>
  <cp:lastModifiedBy>Nolte, Linda</cp:lastModifiedBy>
  <dcterms:created xsi:type="dcterms:W3CDTF">2022-08-09T19:42:50Z</dcterms:created>
  <dcterms:modified xsi:type="dcterms:W3CDTF">2022-08-19T20:05:22Z</dcterms:modified>
</cp:coreProperties>
</file>