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Carol\Web site posting documents\"/>
    </mc:Choice>
  </mc:AlternateContent>
  <workbookProtection workbookAlgorithmName="SHA-512" workbookHashValue="Geaj1TW6UzErqE4zyP6DjxMPgef6OEPZ2TUPfPI1PuxGll8HN4WtWwVGsWSjiRCQ6fG4faE1NCRo1x8U+CcTnA==" workbookSaltValue="a//UnYzdNhtliOEaVhVgdg==" workbookSpinCount="100000" lockStructure="1"/>
  <bookViews>
    <workbookView xWindow="120" yWindow="30" windowWidth="12510" windowHeight="8190"/>
  </bookViews>
  <sheets>
    <sheet name="Comp Urban" sheetId="1" r:id="rId1"/>
    <sheet name="Comp Rural" sheetId="2" r:id="rId2"/>
    <sheet name="Host Urban" sheetId="3" r:id="rId3"/>
    <sheet name="Host Rural" sheetId="4" r:id="rId4"/>
  </sheets>
  <definedNames>
    <definedName name="AppendixDBudgetUrban" localSheetId="0">'Comp Urban'!#REF!</definedName>
  </definedNames>
  <calcPr calcId="162913"/>
</workbook>
</file>

<file path=xl/calcChain.xml><?xml version="1.0" encoding="utf-8"?>
<calcChain xmlns="http://schemas.openxmlformats.org/spreadsheetml/2006/main">
  <c r="I34" i="1" l="1"/>
  <c r="I33" i="1"/>
  <c r="I35" i="2"/>
  <c r="I34" i="2"/>
  <c r="I34" i="3"/>
  <c r="I33" i="3"/>
  <c r="I34" i="4"/>
  <c r="I33" i="4"/>
  <c r="I37" i="3" l="1"/>
  <c r="I38" i="2"/>
  <c r="I37" i="1"/>
  <c r="I37" i="4"/>
  <c r="I38" i="3" l="1"/>
  <c r="I38" i="1"/>
  <c r="I39" i="2"/>
  <c r="I40" i="2" s="1"/>
  <c r="I38" i="4"/>
  <c r="I39" i="4" s="1"/>
  <c r="I39" i="3"/>
  <c r="I41" i="2" l="1"/>
  <c r="I39" i="1"/>
  <c r="I40" i="1" s="1"/>
  <c r="I40" i="3"/>
  <c r="I40" i="4"/>
  <c r="I41" i="4" s="1"/>
  <c r="I41" i="1" l="1"/>
  <c r="I42" i="1" s="1"/>
  <c r="I44" i="1" s="1"/>
  <c r="I42" i="4"/>
  <c r="I43" i="4" s="1"/>
  <c r="G47" i="4" s="1"/>
  <c r="I42" i="2"/>
  <c r="I41" i="3"/>
  <c r="I42" i="3" s="1"/>
  <c r="I43" i="3" s="1"/>
  <c r="I43" i="2" l="1"/>
  <c r="I45" i="2" s="1"/>
  <c r="E47" i="4"/>
  <c r="G47" i="3"/>
  <c r="E47" i="3"/>
  <c r="E48" i="1"/>
  <c r="G48" i="1"/>
  <c r="E48" i="2" l="1"/>
  <c r="G48" i="2"/>
</calcChain>
</file>

<file path=xl/comments1.xml><?xml version="1.0" encoding="utf-8"?>
<comments xmlns="http://schemas.openxmlformats.org/spreadsheetml/2006/main">
  <authors>
    <author>Kevin Dilbeck</author>
  </authors>
  <commentList>
    <comment ref="C36" authorId="0" shapeId="0">
      <text>
        <r>
          <rPr>
            <b/>
            <sz val="9"/>
            <color indexed="81"/>
            <rFont val="Tahoma"/>
            <charset val="1"/>
          </rPr>
          <t>Kevin Dilbeck:</t>
        </r>
        <r>
          <rPr>
            <sz val="9"/>
            <color indexed="81"/>
            <rFont val="Tahoma"/>
            <charset val="1"/>
          </rPr>
          <t xml:space="preserve">
This will only apply for some budgets after evaluation.</t>
        </r>
      </text>
    </comment>
  </commentList>
</comments>
</file>

<file path=xl/comments2.xml><?xml version="1.0" encoding="utf-8"?>
<comments xmlns="http://schemas.openxmlformats.org/spreadsheetml/2006/main">
  <authors>
    <author>Kevin Dilbeck</author>
  </authors>
  <commentList>
    <comment ref="C37" authorId="0" shapeId="0">
      <text>
        <r>
          <rPr>
            <b/>
            <sz val="9"/>
            <color indexed="81"/>
            <rFont val="Tahoma"/>
            <charset val="1"/>
          </rPr>
          <t>Kevin Dilbeck:</t>
        </r>
        <r>
          <rPr>
            <sz val="9"/>
            <color indexed="81"/>
            <rFont val="Tahoma"/>
            <charset val="1"/>
          </rPr>
          <t xml:space="preserve">
This will only apply for some budgets after evaluation.</t>
        </r>
      </text>
    </comment>
  </commentList>
</comments>
</file>

<file path=xl/comments3.xml><?xml version="1.0" encoding="utf-8"?>
<comments xmlns="http://schemas.openxmlformats.org/spreadsheetml/2006/main">
  <authors>
    <author>Kevin Dilbeck</author>
  </authors>
  <commentList>
    <comment ref="C36" authorId="0" shapeId="0">
      <text>
        <r>
          <rPr>
            <b/>
            <sz val="9"/>
            <color indexed="81"/>
            <rFont val="Tahoma"/>
            <charset val="1"/>
          </rPr>
          <t>Kevin Dilbeck:</t>
        </r>
        <r>
          <rPr>
            <sz val="9"/>
            <color indexed="81"/>
            <rFont val="Tahoma"/>
            <charset val="1"/>
          </rPr>
          <t xml:space="preserve">
This will only apply for some budgets after evaluation.
</t>
        </r>
      </text>
    </comment>
  </commentList>
</comments>
</file>

<file path=xl/comments4.xml><?xml version="1.0" encoding="utf-8"?>
<comments xmlns="http://schemas.openxmlformats.org/spreadsheetml/2006/main">
  <authors>
    <author>Kevin Dilbeck</author>
  </authors>
  <commentList>
    <comment ref="C36" authorId="0" shapeId="0">
      <text>
        <r>
          <rPr>
            <b/>
            <sz val="9"/>
            <color indexed="81"/>
            <rFont val="Tahoma"/>
            <charset val="1"/>
          </rPr>
          <t>Kevin Dilbeck:</t>
        </r>
        <r>
          <rPr>
            <sz val="9"/>
            <color indexed="81"/>
            <rFont val="Tahoma"/>
            <charset val="1"/>
          </rPr>
          <t xml:space="preserve">
This will only apply for some budgets after evaluation.</t>
        </r>
      </text>
    </comment>
  </commentList>
</comments>
</file>

<file path=xl/sharedStrings.xml><?xml version="1.0" encoding="utf-8"?>
<sst xmlns="http://schemas.openxmlformats.org/spreadsheetml/2006/main" count="275" uniqueCount="77">
  <si>
    <t>Individual Name</t>
  </si>
  <si>
    <t>Address</t>
  </si>
  <si>
    <t>Budget Authorized Period</t>
  </si>
  <si>
    <t>Level 1</t>
  </si>
  <si>
    <t>Base Monthly rate</t>
  </si>
  <si>
    <t>Companion Housing</t>
  </si>
  <si>
    <t>mileage</t>
  </si>
  <si>
    <t>Basis SIS supplement</t>
  </si>
  <si>
    <t>Administration Fee(15% of Monthly rate)</t>
  </si>
  <si>
    <t xml:space="preserve">Total Monthly </t>
  </si>
  <si>
    <r>
      <t>Base Monthly rate</t>
    </r>
    <r>
      <rPr>
        <sz val="9"/>
        <color rgb="FF00B0F0"/>
        <rFont val="Calibri"/>
        <family val="2"/>
      </rPr>
      <t xml:space="preserve"> </t>
    </r>
  </si>
  <si>
    <t>Level 2</t>
  </si>
  <si>
    <t xml:space="preserve">Companion housing  </t>
  </si>
  <si>
    <t xml:space="preserve">Mileage </t>
  </si>
  <si>
    <t xml:space="preserve">Basis SIS supplement </t>
  </si>
  <si>
    <t xml:space="preserve">Total Monthly rate </t>
  </si>
  <si>
    <t xml:space="preserve">       Level 3</t>
  </si>
  <si>
    <t>Additional Supports</t>
  </si>
  <si>
    <t xml:space="preserve">Total Monthly rate including administration fee (from chart) </t>
  </si>
  <si>
    <t xml:space="preserve">Relief Staff:  (check one) not to exceed 139 hours per month for Individual with day activity or </t>
  </si>
  <si>
    <t xml:space="preserve">269 hours per month for Individual without day activity. </t>
  </si>
  <si>
    <t>x $13.80 (max $220.80/day)</t>
  </si>
  <si>
    <t>Hrs/mo for Individuals with day activity</t>
  </si>
  <si>
    <t>Hrs/mo for Individuals with out day activity</t>
  </si>
  <si>
    <t>Total Monthly Rate</t>
  </si>
  <si>
    <t xml:space="preserve">Oversight Fee:  </t>
  </si>
  <si>
    <t>State ID</t>
  </si>
  <si>
    <t>Plan Implementation</t>
  </si>
  <si>
    <t>From:</t>
  </si>
  <si>
    <t>To:</t>
  </si>
  <si>
    <t xml:space="preserve">Administering Agency Name:  </t>
  </si>
  <si>
    <t>Total monthly/daily rate</t>
  </si>
  <si>
    <t>Monthly</t>
  </si>
  <si>
    <t>Daily</t>
  </si>
  <si>
    <t>Support Coordinator                                Date</t>
  </si>
  <si>
    <t>Regional Office Director/Designee            Date</t>
  </si>
  <si>
    <t>Administering Agency                         Date</t>
  </si>
  <si>
    <t>Signatures</t>
  </si>
  <si>
    <t>Hrs/mo for Individuals with/o day activity</t>
  </si>
  <si>
    <t>SIS Supplement</t>
  </si>
  <si>
    <t xml:space="preserve">Total </t>
  </si>
  <si>
    <t>Total</t>
  </si>
  <si>
    <t xml:space="preserve">Total Monthly Rate </t>
  </si>
  <si>
    <t xml:space="preserve">Support Coordinator:  </t>
  </si>
  <si>
    <t xml:space="preserve">   Personal Allowance:</t>
  </si>
  <si>
    <t xml:space="preserve">    Personal Allowance:</t>
  </si>
  <si>
    <t>* FY 16 COLA 1%</t>
  </si>
  <si>
    <t>* FY 17 COLA 2%</t>
  </si>
  <si>
    <t xml:space="preserve">Oversight Fee: </t>
  </si>
  <si>
    <t>* FY 13 COLA 3%</t>
  </si>
  <si>
    <t>Total Monthly Amount:</t>
  </si>
  <si>
    <t>Daily rate is information only and not for authorization.</t>
  </si>
  <si>
    <t xml:space="preserve">* FY 13 COLA 3% </t>
  </si>
  <si>
    <t>Rates will be adjusted as needed based on consumer need and subject to appropriations.</t>
  </si>
  <si>
    <t>Level</t>
  </si>
  <si>
    <t>Regional Office Director/Designee        Date</t>
  </si>
  <si>
    <t>* FY 18 COLA -2.82%</t>
  </si>
  <si>
    <t>DOL Funding</t>
  </si>
  <si>
    <t>* COLA's are pre-calculated to apply to all budgets, including initial development.</t>
  </si>
  <si>
    <t>* FY 19 COLA 1.5%</t>
  </si>
  <si>
    <t>Companion Monthly Budget Rural (CIMOR Code S5136 HR)</t>
  </si>
  <si>
    <t>Host Home Monthly Budget Urban (CIMOR Code 5136)</t>
  </si>
  <si>
    <t>Host Home Monthly Budget Rural (CIMOR Code 5136)</t>
  </si>
  <si>
    <t>R/B Rate: $620.99 month</t>
  </si>
  <si>
    <t>R/B Rate: $530.99 month.</t>
  </si>
  <si>
    <t>* CY 19 Companion Housing R/B COLA</t>
  </si>
  <si>
    <t>R/B rate: $538.49 month.</t>
  </si>
  <si>
    <t>R/B Rate: $470.99 month.</t>
  </si>
  <si>
    <t>* FY 20 COLA 1.5%</t>
  </si>
  <si>
    <t>RAS 1</t>
  </si>
  <si>
    <t>RAS 2</t>
  </si>
  <si>
    <t>RAS 3</t>
  </si>
  <si>
    <t>RAS 4</t>
  </si>
  <si>
    <t>RAS 5</t>
  </si>
  <si>
    <t>RAS</t>
  </si>
  <si>
    <t>wc8/19/21</t>
  </si>
  <si>
    <t>wc 8/19/21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</si>
</sst>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6" formatCode="&quot;$&quot;#,##0_);[Red]\(&quot;$&quot;#,##0\)"/>
    <numFmt numFmtId="8" formatCode="&quot;$&quot;#,##0.00_);[Red]\(&quot;$&quot;#,##0.00\)"/>
    <numFmt numFmtId="164" formatCode="&quot;$&quot;#,##0.00"/>
  </numFmts>
  <fonts count="18" x14ac:knownFonts="1">
    <font>
      <sz val="10"/>
      <color theme="1"/>
      <name val="Arial"/>
      <family val="2"/>
    </font>
    <font>
      <sz val="10"/>
      <color theme="1"/>
      <name val="Calibri"/>
      <family val="2"/>
    </font>
    <font>
      <sz val="9"/>
      <color theme="1"/>
      <name val="Calibri"/>
      <family val="2"/>
    </font>
    <font>
      <sz val="9"/>
      <color rgb="FF00B0F0"/>
      <name val="Calibri"/>
      <family val="2"/>
    </font>
    <font>
      <sz val="10"/>
      <color theme="1"/>
      <name val="Calibri"/>
      <family val="2"/>
      <scheme val="minor"/>
    </font>
    <font>
      <sz val="11"/>
      <color theme="1"/>
      <name val="Calibri"/>
      <family val="2"/>
    </font>
    <font>
      <b/>
      <sz val="9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b/>
      <sz val="10"/>
      <color theme="1"/>
      <name val="Calibri"/>
      <family val="2"/>
    </font>
    <font>
      <b/>
      <sz val="9"/>
      <color theme="1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5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404040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131">
    <xf numFmtId="0" fontId="0" fillId="0" borderId="0" xfId="0"/>
    <xf numFmtId="0" fontId="4" fillId="0" borderId="0" xfId="0" applyFont="1"/>
    <xf numFmtId="0" fontId="12" fillId="0" borderId="0" xfId="0" applyFont="1"/>
    <xf numFmtId="0" fontId="4" fillId="0" borderId="12" xfId="0" applyFont="1" applyFill="1" applyBorder="1" applyProtection="1">
      <protection locked="0"/>
    </xf>
    <xf numFmtId="0" fontId="4" fillId="0" borderId="5" xfId="0" applyFont="1" applyFill="1" applyBorder="1" applyProtection="1">
      <protection locked="0"/>
    </xf>
    <xf numFmtId="8" fontId="0" fillId="0" borderId="5" xfId="0" applyNumberFormat="1" applyFont="1" applyFill="1" applyBorder="1" applyProtection="1">
      <protection locked="0"/>
    </xf>
    <xf numFmtId="0" fontId="4" fillId="0" borderId="6" xfId="0" applyFont="1" applyFill="1" applyBorder="1" applyProtection="1">
      <protection locked="0"/>
    </xf>
    <xf numFmtId="0" fontId="0" fillId="0" borderId="5" xfId="0" applyFill="1" applyBorder="1" applyProtection="1">
      <protection locked="0"/>
    </xf>
    <xf numFmtId="0" fontId="0" fillId="0" borderId="6" xfId="0" applyFill="1" applyBorder="1" applyProtection="1">
      <protection locked="0"/>
    </xf>
    <xf numFmtId="0" fontId="0" fillId="0" borderId="5" xfId="0" applyBorder="1" applyProtection="1">
      <protection locked="0"/>
    </xf>
    <xf numFmtId="0" fontId="0" fillId="0" borderId="6" xfId="0" applyBorder="1" applyProtection="1">
      <protection locked="0"/>
    </xf>
    <xf numFmtId="164" fontId="4" fillId="0" borderId="5" xfId="0" applyNumberFormat="1" applyFont="1" applyFill="1" applyBorder="1" applyProtection="1">
      <protection locked="0"/>
    </xf>
    <xf numFmtId="0" fontId="4" fillId="0" borderId="21" xfId="0" applyFont="1" applyFill="1" applyBorder="1" applyProtection="1">
      <protection locked="0"/>
    </xf>
    <xf numFmtId="0" fontId="11" fillId="0" borderId="20" xfId="0" applyFont="1" applyBorder="1" applyProtection="1"/>
    <xf numFmtId="0" fontId="4" fillId="0" borderId="12" xfId="0" applyFont="1" applyFill="1" applyBorder="1" applyAlignment="1" applyProtection="1">
      <alignment horizontal="right"/>
    </xf>
    <xf numFmtId="0" fontId="4" fillId="0" borderId="5" xfId="0" applyFont="1" applyFill="1" applyBorder="1" applyAlignment="1" applyProtection="1">
      <alignment horizontal="right"/>
    </xf>
    <xf numFmtId="0" fontId="0" fillId="0" borderId="0" xfId="0" applyFill="1" applyProtection="1"/>
    <xf numFmtId="0" fontId="2" fillId="0" borderId="2" xfId="0" applyFont="1" applyFill="1" applyBorder="1" applyAlignment="1" applyProtection="1">
      <alignment horizontal="center" vertical="top" textRotation="180" wrapText="1"/>
    </xf>
    <xf numFmtId="0" fontId="2" fillId="0" borderId="3" xfId="0" applyFont="1" applyFill="1" applyBorder="1" applyAlignment="1" applyProtection="1">
      <alignment horizontal="center" vertical="top" wrapText="1"/>
    </xf>
    <xf numFmtId="6" fontId="2" fillId="0" borderId="3" xfId="0" applyNumberFormat="1" applyFont="1" applyFill="1" applyBorder="1" applyAlignment="1" applyProtection="1">
      <alignment horizontal="center" vertical="top" wrapText="1"/>
    </xf>
    <xf numFmtId="8" fontId="2" fillId="0" borderId="3" xfId="0" applyNumberFormat="1" applyFont="1" applyFill="1" applyBorder="1" applyAlignment="1" applyProtection="1">
      <alignment horizontal="center" vertical="top" wrapText="1"/>
    </xf>
    <xf numFmtId="0" fontId="2" fillId="0" borderId="2" xfId="0" applyFont="1" applyFill="1" applyBorder="1" applyAlignment="1" applyProtection="1">
      <alignment horizontal="center" vertical="top" wrapText="1"/>
    </xf>
    <xf numFmtId="8" fontId="2" fillId="0" borderId="3" xfId="0" applyNumberFormat="1" applyFont="1" applyFill="1" applyBorder="1" applyAlignment="1" applyProtection="1">
      <alignment vertical="top" wrapText="1"/>
    </xf>
    <xf numFmtId="0" fontId="4" fillId="0" borderId="0" xfId="0" applyFont="1" applyFill="1" applyProtection="1"/>
    <xf numFmtId="0" fontId="1" fillId="0" borderId="0" xfId="0" applyFont="1" applyFill="1" applyProtection="1"/>
    <xf numFmtId="0" fontId="0" fillId="0" borderId="0" xfId="0" applyProtection="1"/>
    <xf numFmtId="164" fontId="4" fillId="0" borderId="5" xfId="0" applyNumberFormat="1" applyFont="1" applyFill="1" applyBorder="1" applyProtection="1"/>
    <xf numFmtId="0" fontId="4" fillId="0" borderId="0" xfId="0" applyFont="1" applyProtection="1"/>
    <xf numFmtId="8" fontId="4" fillId="0" borderId="0" xfId="0" applyNumberFormat="1" applyFont="1" applyProtection="1"/>
    <xf numFmtId="0" fontId="0" fillId="0" borderId="0" xfId="0" applyFill="1" applyBorder="1" applyProtection="1"/>
    <xf numFmtId="0" fontId="4" fillId="0" borderId="0" xfId="0" applyFont="1" applyFill="1" applyBorder="1" applyProtection="1"/>
    <xf numFmtId="164" fontId="4" fillId="0" borderId="0" xfId="0" applyNumberFormat="1" applyFont="1" applyFill="1" applyBorder="1" applyProtection="1"/>
    <xf numFmtId="0" fontId="0" fillId="0" borderId="0" xfId="0" applyAlignment="1" applyProtection="1"/>
    <xf numFmtId="164" fontId="4" fillId="0" borderId="5" xfId="0" applyNumberFormat="1" applyFont="1" applyBorder="1" applyProtection="1"/>
    <xf numFmtId="0" fontId="4" fillId="0" borderId="0" xfId="0" applyFont="1" applyAlignment="1" applyProtection="1">
      <alignment horizontal="center"/>
    </xf>
    <xf numFmtId="164" fontId="4" fillId="0" borderId="0" xfId="0" applyNumberFormat="1" applyFont="1" applyBorder="1" applyProtection="1"/>
    <xf numFmtId="0" fontId="14" fillId="0" borderId="0" xfId="0" applyFont="1" applyFill="1" applyProtection="1"/>
    <xf numFmtId="0" fontId="8" fillId="0" borderId="0" xfId="0" applyFont="1" applyProtection="1"/>
    <xf numFmtId="0" fontId="8" fillId="0" borderId="14" xfId="0" applyFont="1" applyBorder="1" applyProtection="1"/>
    <xf numFmtId="0" fontId="0" fillId="0" borderId="0" xfId="0" applyBorder="1" applyProtection="1"/>
    <xf numFmtId="0" fontId="0" fillId="0" borderId="5" xfId="0" applyBorder="1" applyProtection="1"/>
    <xf numFmtId="0" fontId="4" fillId="0" borderId="0" xfId="0" applyFont="1" applyBorder="1" applyProtection="1"/>
    <xf numFmtId="0" fontId="4" fillId="0" borderId="5" xfId="0" applyFont="1" applyBorder="1" applyProtection="1"/>
    <xf numFmtId="0" fontId="4" fillId="0" borderId="0" xfId="0" applyFont="1" applyAlignment="1" applyProtection="1">
      <alignment wrapText="1"/>
    </xf>
    <xf numFmtId="0" fontId="0" fillId="0" borderId="0" xfId="0" applyAlignment="1" applyProtection="1">
      <alignment wrapText="1"/>
    </xf>
    <xf numFmtId="0" fontId="11" fillId="0" borderId="9" xfId="0" applyFont="1" applyBorder="1" applyProtection="1"/>
    <xf numFmtId="0" fontId="2" fillId="3" borderId="2" xfId="0" applyFont="1" applyFill="1" applyBorder="1" applyAlignment="1" applyProtection="1">
      <alignment horizontal="center" vertical="top" wrapText="1"/>
    </xf>
    <xf numFmtId="0" fontId="2" fillId="3" borderId="3" xfId="0" applyFont="1" applyFill="1" applyBorder="1" applyAlignment="1" applyProtection="1">
      <alignment horizontal="center" vertical="top" wrapText="1"/>
    </xf>
    <xf numFmtId="0" fontId="2" fillId="0" borderId="2" xfId="0" applyFont="1" applyBorder="1" applyAlignment="1" applyProtection="1">
      <alignment horizontal="center" vertical="top" textRotation="180" wrapText="1"/>
    </xf>
    <xf numFmtId="0" fontId="2" fillId="0" borderId="3" xfId="0" applyFont="1" applyBorder="1" applyAlignment="1" applyProtection="1">
      <alignment horizontal="center" vertical="top" wrapText="1"/>
    </xf>
    <xf numFmtId="6" fontId="2" fillId="0" borderId="17" xfId="0" applyNumberFormat="1" applyFont="1" applyBorder="1" applyAlignment="1" applyProtection="1">
      <alignment horizontal="center" vertical="top" wrapText="1"/>
    </xf>
    <xf numFmtId="6" fontId="2" fillId="0" borderId="18" xfId="0" applyNumberFormat="1" applyFont="1" applyBorder="1" applyAlignment="1" applyProtection="1">
      <alignment horizontal="center" vertical="top" wrapText="1"/>
    </xf>
    <xf numFmtId="6" fontId="2" fillId="0" borderId="2" xfId="0" applyNumberFormat="1" applyFont="1" applyBorder="1" applyAlignment="1" applyProtection="1">
      <alignment horizontal="center" vertical="top" wrapText="1"/>
    </xf>
    <xf numFmtId="6" fontId="2" fillId="0" borderId="3" xfId="0" applyNumberFormat="1" applyFont="1" applyBorder="1" applyAlignment="1" applyProtection="1">
      <alignment horizontal="center" vertical="top" wrapText="1"/>
    </xf>
    <xf numFmtId="6" fontId="2" fillId="4" borderId="2" xfId="0" applyNumberFormat="1" applyFont="1" applyFill="1" applyBorder="1" applyAlignment="1" applyProtection="1">
      <alignment horizontal="center" vertical="top" wrapText="1"/>
    </xf>
    <xf numFmtId="6" fontId="2" fillId="4" borderId="3" xfId="0" applyNumberFormat="1" applyFont="1" applyFill="1" applyBorder="1" applyAlignment="1" applyProtection="1">
      <alignment horizontal="center" vertical="top" wrapText="1"/>
    </xf>
    <xf numFmtId="8" fontId="2" fillId="4" borderId="2" xfId="0" applyNumberFormat="1" applyFont="1" applyFill="1" applyBorder="1" applyAlignment="1" applyProtection="1">
      <alignment horizontal="center" vertical="top" wrapText="1"/>
    </xf>
    <xf numFmtId="8" fontId="2" fillId="4" borderId="3" xfId="0" applyNumberFormat="1" applyFont="1" applyFill="1" applyBorder="1" applyAlignment="1" applyProtection="1">
      <alignment horizontal="center" vertical="top" wrapText="1"/>
    </xf>
    <xf numFmtId="6" fontId="2" fillId="2" borderId="18" xfId="0" applyNumberFormat="1" applyFont="1" applyFill="1" applyBorder="1" applyAlignment="1" applyProtection="1">
      <alignment horizontal="center" vertical="top" wrapText="1"/>
    </xf>
    <xf numFmtId="6" fontId="2" fillId="2" borderId="3" xfId="0" applyNumberFormat="1" applyFont="1" applyFill="1" applyBorder="1" applyAlignment="1" applyProtection="1">
      <alignment horizontal="center" vertical="top" wrapText="1"/>
    </xf>
    <xf numFmtId="8" fontId="2" fillId="0" borderId="2" xfId="0" applyNumberFormat="1" applyFont="1" applyBorder="1" applyAlignment="1" applyProtection="1">
      <alignment horizontal="center" vertical="top" wrapText="1"/>
    </xf>
    <xf numFmtId="8" fontId="2" fillId="0" borderId="3" xfId="0" applyNumberFormat="1" applyFont="1" applyBorder="1" applyAlignment="1" applyProtection="1">
      <alignment horizontal="center" vertical="top" wrapText="1"/>
    </xf>
    <xf numFmtId="8" fontId="2" fillId="2" borderId="3" xfId="0" applyNumberFormat="1" applyFont="1" applyFill="1" applyBorder="1" applyAlignment="1" applyProtection="1">
      <alignment horizontal="center" vertical="top" wrapText="1"/>
    </xf>
    <xf numFmtId="0" fontId="12" fillId="0" borderId="0" xfId="0" applyFont="1" applyProtection="1"/>
    <xf numFmtId="0" fontId="1" fillId="0" borderId="0" xfId="0" applyFont="1" applyProtection="1"/>
    <xf numFmtId="8" fontId="13" fillId="0" borderId="0" xfId="0" applyNumberFormat="1" applyFont="1" applyFill="1" applyBorder="1" applyProtection="1"/>
    <xf numFmtId="0" fontId="11" fillId="0" borderId="0" xfId="0" applyFont="1" applyProtection="1"/>
    <xf numFmtId="0" fontId="10" fillId="0" borderId="0" xfId="0" applyFont="1" applyProtection="1"/>
    <xf numFmtId="0" fontId="5" fillId="0" borderId="14" xfId="0" applyFont="1" applyBorder="1" applyProtection="1"/>
    <xf numFmtId="0" fontId="9" fillId="0" borderId="0" xfId="0" applyFont="1" applyBorder="1" applyProtection="1"/>
    <xf numFmtId="164" fontId="8" fillId="0" borderId="0" xfId="0" applyNumberFormat="1" applyFont="1" applyBorder="1" applyAlignment="1" applyProtection="1">
      <alignment horizontal="center"/>
    </xf>
    <xf numFmtId="0" fontId="8" fillId="0" borderId="0" xfId="0" applyFont="1" applyBorder="1" applyAlignment="1" applyProtection="1">
      <alignment horizontal="center"/>
    </xf>
    <xf numFmtId="8" fontId="2" fillId="0" borderId="17" xfId="0" applyNumberFormat="1" applyFont="1" applyFill="1" applyBorder="1" applyAlignment="1" applyProtection="1">
      <alignment horizontal="center" vertical="top" wrapText="1"/>
    </xf>
    <xf numFmtId="8" fontId="2" fillId="0" borderId="18" xfId="0" applyNumberFormat="1" applyFont="1" applyFill="1" applyBorder="1" applyAlignment="1" applyProtection="1">
      <alignment horizontal="center" vertical="top" wrapText="1"/>
    </xf>
    <xf numFmtId="6" fontId="2" fillId="0" borderId="2" xfId="0" applyNumberFormat="1" applyFont="1" applyFill="1" applyBorder="1" applyAlignment="1" applyProtection="1">
      <alignment horizontal="center" vertical="top" wrapText="1"/>
    </xf>
    <xf numFmtId="8" fontId="2" fillId="0" borderId="2" xfId="0" applyNumberFormat="1" applyFont="1" applyFill="1" applyBorder="1" applyAlignment="1" applyProtection="1">
      <alignment horizontal="center" vertical="top" wrapText="1"/>
    </xf>
    <xf numFmtId="6" fontId="2" fillId="0" borderId="17" xfId="0" applyNumberFormat="1" applyFont="1" applyFill="1" applyBorder="1" applyAlignment="1" applyProtection="1">
      <alignment horizontal="center" vertical="top" wrapText="1"/>
    </xf>
    <xf numFmtId="6" fontId="2" fillId="0" borderId="18" xfId="0" applyNumberFormat="1" applyFont="1" applyFill="1" applyBorder="1" applyAlignment="1" applyProtection="1">
      <alignment horizontal="center" vertical="top" wrapText="1"/>
    </xf>
    <xf numFmtId="6" fontId="6" fillId="0" borderId="2" xfId="0" applyNumberFormat="1" applyFont="1" applyFill="1" applyBorder="1" applyAlignment="1" applyProtection="1">
      <alignment horizontal="center" vertical="top" wrapText="1"/>
    </xf>
    <xf numFmtId="6" fontId="6" fillId="0" borderId="3" xfId="0" applyNumberFormat="1" applyFont="1" applyFill="1" applyBorder="1" applyAlignment="1" applyProtection="1">
      <alignment horizontal="center" vertical="top" wrapText="1"/>
    </xf>
    <xf numFmtId="0" fontId="12" fillId="0" borderId="0" xfId="0" applyFont="1" applyFill="1" applyProtection="1"/>
    <xf numFmtId="0" fontId="15" fillId="0" borderId="0" xfId="0" applyFont="1" applyProtection="1"/>
    <xf numFmtId="0" fontId="11" fillId="0" borderId="9" xfId="0" applyFont="1" applyFill="1" applyBorder="1" applyProtection="1"/>
    <xf numFmtId="14" fontId="4" fillId="0" borderId="5" xfId="0" applyNumberFormat="1" applyFont="1" applyFill="1" applyBorder="1" applyProtection="1">
      <protection locked="0"/>
    </xf>
    <xf numFmtId="14" fontId="4" fillId="0" borderId="13" xfId="0" applyNumberFormat="1" applyFont="1" applyFill="1" applyBorder="1" applyProtection="1">
      <protection locked="0"/>
    </xf>
    <xf numFmtId="14" fontId="4" fillId="0" borderId="5" xfId="0" applyNumberFormat="1" applyFont="1" applyFill="1" applyBorder="1" applyAlignment="1" applyProtection="1">
      <alignment horizontal="center"/>
      <protection locked="0"/>
    </xf>
    <xf numFmtId="14" fontId="4" fillId="0" borderId="13" xfId="0" applyNumberFormat="1" applyFont="1" applyFill="1" applyBorder="1" applyAlignment="1" applyProtection="1">
      <alignment horizontal="center"/>
      <protection locked="0"/>
    </xf>
    <xf numFmtId="164" fontId="0" fillId="0" borderId="5" xfId="0" applyNumberFormat="1" applyFill="1" applyBorder="1" applyProtection="1">
      <protection locked="0"/>
    </xf>
    <xf numFmtId="0" fontId="4" fillId="0" borderId="0" xfId="0" applyFont="1" applyFill="1" applyAlignment="1" applyProtection="1">
      <alignment horizontal="right"/>
    </xf>
    <xf numFmtId="0" fontId="4" fillId="0" borderId="12" xfId="0" applyFont="1" applyFill="1" applyBorder="1" applyAlignment="1" applyProtection="1">
      <alignment horizontal="center"/>
      <protection locked="0"/>
    </xf>
    <xf numFmtId="0" fontId="4" fillId="0" borderId="5" xfId="0" applyFont="1" applyFill="1" applyBorder="1" applyAlignment="1" applyProtection="1">
      <alignment horizontal="center"/>
      <protection locked="0"/>
    </xf>
    <xf numFmtId="0" fontId="4" fillId="0" borderId="13" xfId="0" applyFont="1" applyFill="1" applyBorder="1" applyAlignment="1" applyProtection="1">
      <alignment horizontal="center"/>
      <protection locked="0"/>
    </xf>
    <xf numFmtId="0" fontId="11" fillId="0" borderId="14" xfId="0" applyFont="1" applyFill="1" applyBorder="1" applyAlignment="1" applyProtection="1">
      <alignment horizontal="center"/>
    </xf>
    <xf numFmtId="0" fontId="11" fillId="0" borderId="6" xfId="0" applyFont="1" applyFill="1" applyBorder="1" applyAlignment="1" applyProtection="1">
      <alignment horizontal="center"/>
    </xf>
    <xf numFmtId="0" fontId="11" fillId="0" borderId="6" xfId="0" applyFont="1" applyFill="1" applyBorder="1" applyAlignment="1" applyProtection="1">
      <alignment horizontal="center"/>
      <protection locked="0"/>
    </xf>
    <xf numFmtId="0" fontId="11" fillId="0" borderId="16" xfId="0" applyFont="1" applyFill="1" applyBorder="1" applyAlignment="1" applyProtection="1">
      <alignment horizontal="center"/>
      <protection locked="0"/>
    </xf>
    <xf numFmtId="0" fontId="2" fillId="0" borderId="19" xfId="0" applyFont="1" applyFill="1" applyBorder="1" applyAlignment="1" applyProtection="1">
      <alignment horizontal="center" vertical="top" wrapText="1"/>
    </xf>
    <xf numFmtId="0" fontId="2" fillId="0" borderId="18" xfId="0" applyFont="1" applyFill="1" applyBorder="1" applyAlignment="1" applyProtection="1">
      <alignment horizontal="center" vertical="top" wrapText="1"/>
    </xf>
    <xf numFmtId="0" fontId="11" fillId="0" borderId="9" xfId="0" applyFont="1" applyBorder="1" applyAlignment="1" applyProtection="1">
      <alignment horizontal="center"/>
    </xf>
    <xf numFmtId="0" fontId="11" fillId="0" borderId="10" xfId="0" applyFont="1" applyBorder="1" applyAlignment="1" applyProtection="1">
      <alignment horizontal="center"/>
    </xf>
    <xf numFmtId="0" fontId="11" fillId="0" borderId="11" xfId="0" applyFont="1" applyBorder="1" applyAlignment="1" applyProtection="1">
      <alignment horizontal="center"/>
    </xf>
    <xf numFmtId="0" fontId="11" fillId="0" borderId="9" xfId="0" applyFont="1" applyFill="1" applyBorder="1" applyAlignment="1" applyProtection="1">
      <alignment horizontal="center"/>
    </xf>
    <xf numFmtId="0" fontId="11" fillId="0" borderId="10" xfId="0" applyFont="1" applyFill="1" applyBorder="1" applyAlignment="1" applyProtection="1">
      <alignment horizontal="center"/>
    </xf>
    <xf numFmtId="0" fontId="11" fillId="0" borderId="11" xfId="0" applyFont="1" applyFill="1" applyBorder="1" applyAlignment="1" applyProtection="1">
      <alignment horizontal="center"/>
    </xf>
    <xf numFmtId="0" fontId="11" fillId="0" borderId="7" xfId="0" applyFont="1" applyFill="1" applyBorder="1" applyAlignment="1" applyProtection="1">
      <alignment horizontal="center"/>
    </xf>
    <xf numFmtId="0" fontId="11" fillId="0" borderId="0" xfId="0" applyFont="1" applyFill="1" applyBorder="1" applyAlignment="1" applyProtection="1">
      <alignment horizontal="center"/>
    </xf>
    <xf numFmtId="0" fontId="11" fillId="0" borderId="8" xfId="0" applyFont="1" applyFill="1" applyBorder="1" applyAlignment="1" applyProtection="1">
      <alignment horizontal="center"/>
    </xf>
    <xf numFmtId="0" fontId="2" fillId="0" borderId="1" xfId="0" applyFont="1" applyFill="1" applyBorder="1" applyAlignment="1" applyProtection="1">
      <alignment horizontal="center" vertical="center" textRotation="180" wrapText="1"/>
    </xf>
    <xf numFmtId="0" fontId="2" fillId="0" borderId="4" xfId="0" applyFont="1" applyFill="1" applyBorder="1" applyAlignment="1" applyProtection="1">
      <alignment horizontal="center" vertical="center" textRotation="180" wrapText="1"/>
    </xf>
    <xf numFmtId="0" fontId="2" fillId="0" borderId="2" xfId="0" applyFont="1" applyFill="1" applyBorder="1" applyAlignment="1" applyProtection="1">
      <alignment horizontal="center" vertical="center" textRotation="180" wrapText="1"/>
    </xf>
    <xf numFmtId="0" fontId="11" fillId="0" borderId="0" xfId="0" applyFont="1" applyAlignment="1" applyProtection="1">
      <alignment horizontal="center"/>
    </xf>
    <xf numFmtId="0" fontId="11" fillId="0" borderId="0" xfId="0" applyFont="1" applyAlignment="1" applyProtection="1">
      <alignment horizontal="center" vertical="top" wrapText="1"/>
    </xf>
    <xf numFmtId="0" fontId="11" fillId="0" borderId="0" xfId="0" applyFont="1" applyFill="1" applyAlignment="1" applyProtection="1">
      <alignment horizontal="center"/>
    </xf>
    <xf numFmtId="0" fontId="4" fillId="0" borderId="0" xfId="0" applyFont="1" applyAlignment="1" applyProtection="1">
      <alignment horizontal="center"/>
    </xf>
    <xf numFmtId="0" fontId="8" fillId="0" borderId="15" xfId="0" applyFont="1" applyBorder="1" applyAlignment="1" applyProtection="1">
      <alignment horizontal="center"/>
    </xf>
    <xf numFmtId="164" fontId="8" fillId="0" borderId="14" xfId="0" applyNumberFormat="1" applyFont="1" applyBorder="1" applyAlignment="1" applyProtection="1">
      <alignment horizontal="center"/>
    </xf>
    <xf numFmtId="164" fontId="8" fillId="0" borderId="16" xfId="0" applyNumberFormat="1" applyFont="1" applyBorder="1" applyAlignment="1" applyProtection="1">
      <alignment horizontal="center"/>
    </xf>
    <xf numFmtId="0" fontId="7" fillId="0" borderId="0" xfId="0" applyFont="1" applyAlignment="1" applyProtection="1">
      <alignment horizontal="center"/>
    </xf>
    <xf numFmtId="164" fontId="8" fillId="0" borderId="15" xfId="0" applyNumberFormat="1" applyFont="1" applyBorder="1" applyAlignment="1" applyProtection="1">
      <alignment horizontal="center"/>
    </xf>
    <xf numFmtId="0" fontId="2" fillId="0" borderId="1" xfId="0" applyFont="1" applyBorder="1" applyAlignment="1" applyProtection="1">
      <alignment horizontal="center" vertical="center" textRotation="180" wrapText="1"/>
    </xf>
    <xf numFmtId="0" fontId="2" fillId="0" borderId="4" xfId="0" applyFont="1" applyBorder="1" applyAlignment="1" applyProtection="1">
      <alignment horizontal="center" vertical="center" textRotation="180" wrapText="1"/>
    </xf>
    <xf numFmtId="0" fontId="2" fillId="0" borderId="2" xfId="0" applyFont="1" applyBorder="1" applyAlignment="1" applyProtection="1">
      <alignment horizontal="center" vertical="center" textRotation="180" wrapText="1"/>
    </xf>
    <xf numFmtId="0" fontId="2" fillId="0" borderId="19" xfId="0" applyFont="1" applyBorder="1" applyAlignment="1" applyProtection="1">
      <alignment horizontal="center" vertical="top" wrapText="1"/>
    </xf>
    <xf numFmtId="0" fontId="2" fillId="0" borderId="18" xfId="0" applyFont="1" applyBorder="1" applyAlignment="1" applyProtection="1">
      <alignment horizontal="center" vertical="top" wrapText="1"/>
    </xf>
    <xf numFmtId="0" fontId="2" fillId="4" borderId="19" xfId="0" applyFont="1" applyFill="1" applyBorder="1" applyAlignment="1" applyProtection="1">
      <alignment horizontal="center" vertical="top" wrapText="1"/>
    </xf>
    <xf numFmtId="0" fontId="2" fillId="4" borderId="18" xfId="0" applyFont="1" applyFill="1" applyBorder="1" applyAlignment="1" applyProtection="1">
      <alignment horizontal="center" vertical="top" wrapText="1"/>
    </xf>
    <xf numFmtId="0" fontId="2" fillId="0" borderId="22" xfId="0" applyFont="1" applyFill="1" applyBorder="1" applyAlignment="1" applyProtection="1">
      <alignment horizontal="center" vertical="top" wrapText="1"/>
    </xf>
    <xf numFmtId="0" fontId="2" fillId="0" borderId="3" xfId="0" applyFont="1" applyFill="1" applyBorder="1" applyAlignment="1" applyProtection="1">
      <alignment horizontal="center" vertical="top" wrapText="1"/>
    </xf>
    <xf numFmtId="0" fontId="4" fillId="0" borderId="9" xfId="0" applyFont="1" applyFill="1" applyBorder="1" applyAlignment="1" applyProtection="1">
      <alignment horizontal="center"/>
    </xf>
    <xf numFmtId="0" fontId="4" fillId="0" borderId="10" xfId="0" applyFont="1" applyFill="1" applyBorder="1" applyAlignment="1" applyProtection="1">
      <alignment horizontal="center"/>
    </xf>
    <xf numFmtId="0" fontId="4" fillId="0" borderId="11" xfId="0" applyFont="1" applyFill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323850</xdr:colOff>
      <xdr:row>56</xdr:row>
      <xdr:rowOff>247650</xdr:rowOff>
    </xdr:from>
    <xdr:ext cx="184731" cy="264560"/>
    <xdr:sp macro="" textlink="">
      <xdr:nvSpPr>
        <xdr:cNvPr id="2" name="TextBox 1"/>
        <xdr:cNvSpPr txBox="1"/>
      </xdr:nvSpPr>
      <xdr:spPr>
        <a:xfrm>
          <a:off x="4086225" y="925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1000125</xdr:colOff>
      <xdr:row>45</xdr:row>
      <xdr:rowOff>133350</xdr:rowOff>
    </xdr:from>
    <xdr:ext cx="184731" cy="264560"/>
    <xdr:sp macro="" textlink="">
      <xdr:nvSpPr>
        <xdr:cNvPr id="2" name="TextBox 1"/>
        <xdr:cNvSpPr txBox="1"/>
      </xdr:nvSpPr>
      <xdr:spPr>
        <a:xfrm>
          <a:off x="1752600" y="6991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609600</xdr:colOff>
      <xdr:row>45</xdr:row>
      <xdr:rowOff>133350</xdr:rowOff>
    </xdr:from>
    <xdr:ext cx="184731" cy="264560"/>
    <xdr:sp macro="" textlink="">
      <xdr:nvSpPr>
        <xdr:cNvPr id="3" name="TextBox 2"/>
        <xdr:cNvSpPr txBox="1"/>
      </xdr:nvSpPr>
      <xdr:spPr>
        <a:xfrm>
          <a:off x="1362075" y="6991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323850</xdr:colOff>
      <xdr:row>55</xdr:row>
      <xdr:rowOff>247650</xdr:rowOff>
    </xdr:from>
    <xdr:ext cx="184731" cy="264560"/>
    <xdr:sp macro="" textlink="">
      <xdr:nvSpPr>
        <xdr:cNvPr id="4" name="TextBox 3"/>
        <xdr:cNvSpPr txBox="1"/>
      </xdr:nvSpPr>
      <xdr:spPr>
        <a:xfrm>
          <a:off x="4086225" y="9010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323850</xdr:colOff>
      <xdr:row>55</xdr:row>
      <xdr:rowOff>247650</xdr:rowOff>
    </xdr:from>
    <xdr:ext cx="184731" cy="264560"/>
    <xdr:sp macro="" textlink="">
      <xdr:nvSpPr>
        <xdr:cNvPr id="2" name="TextBox 1"/>
        <xdr:cNvSpPr txBox="1"/>
      </xdr:nvSpPr>
      <xdr:spPr>
        <a:xfrm>
          <a:off x="4086225" y="9010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323850</xdr:colOff>
      <xdr:row>55</xdr:row>
      <xdr:rowOff>247650</xdr:rowOff>
    </xdr:from>
    <xdr:ext cx="184731" cy="264560"/>
    <xdr:sp macro="" textlink="">
      <xdr:nvSpPr>
        <xdr:cNvPr id="2" name="TextBox 1"/>
        <xdr:cNvSpPr txBox="1"/>
      </xdr:nvSpPr>
      <xdr:spPr>
        <a:xfrm>
          <a:off x="4086225" y="9010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I61"/>
  <sheetViews>
    <sheetView tabSelected="1" view="pageLayout" zoomScaleNormal="100" workbookViewId="0">
      <selection activeCell="F55" sqref="F55:I56"/>
    </sheetView>
  </sheetViews>
  <sheetFormatPr defaultColWidth="9.140625" defaultRowHeight="12.75" x14ac:dyDescent="0.2"/>
  <cols>
    <col min="1" max="3" width="9.140625" customWidth="1"/>
    <col min="4" max="4" width="15.42578125" customWidth="1"/>
    <col min="7" max="7" width="9.42578125" bestFit="1" customWidth="1"/>
    <col min="9" max="9" width="10.42578125" bestFit="1" customWidth="1"/>
    <col min="13" max="13" width="15.42578125" customWidth="1"/>
  </cols>
  <sheetData>
    <row r="1" spans="1:9" s="1" customFormat="1" x14ac:dyDescent="0.2">
      <c r="A1" s="98" t="s">
        <v>0</v>
      </c>
      <c r="B1" s="99"/>
      <c r="C1" s="99"/>
      <c r="D1" s="100"/>
      <c r="E1" s="13" t="s">
        <v>26</v>
      </c>
      <c r="F1" s="98" t="s">
        <v>27</v>
      </c>
      <c r="G1" s="99"/>
      <c r="H1" s="99"/>
      <c r="I1" s="100"/>
    </row>
    <row r="2" spans="1:9" s="1" customFormat="1" x14ac:dyDescent="0.2">
      <c r="A2" s="89"/>
      <c r="B2" s="90"/>
      <c r="C2" s="90"/>
      <c r="D2" s="91"/>
      <c r="E2" s="12"/>
      <c r="F2" s="14" t="s">
        <v>28</v>
      </c>
      <c r="G2" s="83"/>
      <c r="H2" s="15" t="s">
        <v>29</v>
      </c>
      <c r="I2" s="84"/>
    </row>
    <row r="3" spans="1:9" s="1" customFormat="1" x14ac:dyDescent="0.2">
      <c r="A3" s="101" t="s">
        <v>1</v>
      </c>
      <c r="B3" s="102"/>
      <c r="C3" s="102"/>
      <c r="D3" s="102"/>
      <c r="E3" s="103"/>
      <c r="F3" s="104" t="s">
        <v>2</v>
      </c>
      <c r="G3" s="105"/>
      <c r="H3" s="105"/>
      <c r="I3" s="106"/>
    </row>
    <row r="4" spans="1:9" s="1" customFormat="1" x14ac:dyDescent="0.2">
      <c r="A4" s="89"/>
      <c r="B4" s="90"/>
      <c r="C4" s="90"/>
      <c r="D4" s="90"/>
      <c r="E4" s="91"/>
      <c r="F4" s="14" t="s">
        <v>28</v>
      </c>
      <c r="G4" s="85"/>
      <c r="H4" s="15" t="s">
        <v>29</v>
      </c>
      <c r="I4" s="86"/>
    </row>
    <row r="5" spans="1:9" s="1" customFormat="1" ht="11.25" customHeight="1" thickBot="1" x14ac:dyDescent="0.25">
      <c r="A5" s="92" t="s">
        <v>30</v>
      </c>
      <c r="B5" s="93"/>
      <c r="C5" s="93"/>
      <c r="D5" s="94"/>
      <c r="E5" s="95"/>
      <c r="F5" s="92" t="s">
        <v>43</v>
      </c>
      <c r="G5" s="93"/>
      <c r="H5" s="94"/>
      <c r="I5" s="95"/>
    </row>
    <row r="6" spans="1:9" ht="0.75" hidden="1" customHeight="1" thickBot="1" x14ac:dyDescent="0.25">
      <c r="A6" s="16"/>
      <c r="B6" s="21"/>
      <c r="C6" s="21"/>
      <c r="D6" s="18"/>
      <c r="E6" s="18"/>
      <c r="F6" s="18"/>
      <c r="G6" s="18"/>
      <c r="H6" s="18"/>
      <c r="I6" s="18"/>
    </row>
    <row r="7" spans="1:9" ht="13.5" thickBot="1" x14ac:dyDescent="0.25">
      <c r="A7" s="16"/>
      <c r="B7" s="17"/>
      <c r="C7" s="96"/>
      <c r="D7" s="97"/>
      <c r="E7" s="18" t="s">
        <v>69</v>
      </c>
      <c r="F7" s="18" t="s">
        <v>70</v>
      </c>
      <c r="G7" s="18" t="s">
        <v>71</v>
      </c>
      <c r="H7" s="18" t="s">
        <v>72</v>
      </c>
      <c r="I7" s="18" t="s">
        <v>73</v>
      </c>
    </row>
    <row r="8" spans="1:9" ht="13.5" customHeight="1" thickBot="1" x14ac:dyDescent="0.25">
      <c r="A8" s="16"/>
      <c r="B8" s="107" t="s">
        <v>3</v>
      </c>
      <c r="C8" s="96" t="s">
        <v>4</v>
      </c>
      <c r="D8" s="97"/>
      <c r="E8" s="19">
        <v>1880</v>
      </c>
      <c r="F8" s="19">
        <v>1880</v>
      </c>
      <c r="G8" s="19">
        <v>1880</v>
      </c>
      <c r="H8" s="19">
        <v>1880</v>
      </c>
      <c r="I8" s="19">
        <v>1880</v>
      </c>
    </row>
    <row r="9" spans="1:9" ht="13.5" thickBot="1" x14ac:dyDescent="0.25">
      <c r="A9" s="16"/>
      <c r="B9" s="108"/>
      <c r="C9" s="96" t="s">
        <v>5</v>
      </c>
      <c r="D9" s="97"/>
      <c r="E9" s="19">
        <v>600</v>
      </c>
      <c r="F9" s="19">
        <v>600</v>
      </c>
      <c r="G9" s="19">
        <v>600</v>
      </c>
      <c r="H9" s="19">
        <v>600</v>
      </c>
      <c r="I9" s="19">
        <v>600</v>
      </c>
    </row>
    <row r="10" spans="1:9" ht="13.5" thickBot="1" x14ac:dyDescent="0.25">
      <c r="A10" s="16"/>
      <c r="B10" s="108"/>
      <c r="C10" s="96" t="s">
        <v>6</v>
      </c>
      <c r="D10" s="97"/>
      <c r="E10" s="19">
        <v>250</v>
      </c>
      <c r="F10" s="19">
        <v>250</v>
      </c>
      <c r="G10" s="19">
        <v>250</v>
      </c>
      <c r="H10" s="19">
        <v>250</v>
      </c>
      <c r="I10" s="19">
        <v>250</v>
      </c>
    </row>
    <row r="11" spans="1:9" ht="13.5" customHeight="1" thickBot="1" x14ac:dyDescent="0.25">
      <c r="A11" s="16"/>
      <c r="B11" s="108"/>
      <c r="C11" s="96" t="s">
        <v>7</v>
      </c>
      <c r="D11" s="97"/>
      <c r="E11" s="19">
        <v>0</v>
      </c>
      <c r="F11" s="19">
        <v>152</v>
      </c>
      <c r="G11" s="19">
        <v>304</v>
      </c>
      <c r="H11" s="19">
        <v>456</v>
      </c>
      <c r="I11" s="19">
        <v>608</v>
      </c>
    </row>
    <row r="12" spans="1:9" ht="12" customHeight="1" thickBot="1" x14ac:dyDescent="0.25">
      <c r="A12" s="16"/>
      <c r="B12" s="109"/>
      <c r="C12" s="96" t="s">
        <v>8</v>
      </c>
      <c r="D12" s="97"/>
      <c r="E12" s="20">
        <v>409.5</v>
      </c>
      <c r="F12" s="20">
        <v>432.3</v>
      </c>
      <c r="G12" s="20">
        <v>455.1</v>
      </c>
      <c r="H12" s="20">
        <v>477.9</v>
      </c>
      <c r="I12" s="20">
        <v>500.7</v>
      </c>
    </row>
    <row r="13" spans="1:9" ht="13.5" customHeight="1" thickBot="1" x14ac:dyDescent="0.25">
      <c r="A13" s="16"/>
      <c r="B13" s="21"/>
      <c r="C13" s="96" t="s">
        <v>9</v>
      </c>
      <c r="D13" s="97"/>
      <c r="E13" s="20">
        <v>3139.5</v>
      </c>
      <c r="F13" s="20">
        <v>3314.3</v>
      </c>
      <c r="G13" s="20">
        <v>3489.1</v>
      </c>
      <c r="H13" s="20">
        <v>3663.9</v>
      </c>
      <c r="I13" s="20">
        <v>3838.7</v>
      </c>
    </row>
    <row r="14" spans="1:9" ht="2.25" customHeight="1" thickBot="1" x14ac:dyDescent="0.25">
      <c r="A14" s="16"/>
      <c r="B14" s="21"/>
      <c r="C14" s="21"/>
      <c r="D14" s="18"/>
      <c r="E14" s="18"/>
      <c r="F14" s="18"/>
      <c r="G14" s="18"/>
      <c r="H14" s="18"/>
      <c r="I14" s="18"/>
    </row>
    <row r="15" spans="1:9" ht="13.5" customHeight="1" thickBot="1" x14ac:dyDescent="0.25">
      <c r="A15" s="16"/>
      <c r="B15" s="21"/>
      <c r="C15" s="96" t="s">
        <v>10</v>
      </c>
      <c r="D15" s="97"/>
      <c r="E15" s="19">
        <v>2380</v>
      </c>
      <c r="F15" s="19">
        <v>2380</v>
      </c>
      <c r="G15" s="19">
        <v>2380</v>
      </c>
      <c r="H15" s="19">
        <v>2380</v>
      </c>
      <c r="I15" s="19">
        <v>2380</v>
      </c>
    </row>
    <row r="16" spans="1:9" ht="12.75" customHeight="1" thickBot="1" x14ac:dyDescent="0.25">
      <c r="A16" s="16"/>
      <c r="B16" s="107" t="s">
        <v>11</v>
      </c>
      <c r="C16" s="96" t="s">
        <v>12</v>
      </c>
      <c r="D16" s="97"/>
      <c r="E16" s="19">
        <v>600</v>
      </c>
      <c r="F16" s="19">
        <v>600</v>
      </c>
      <c r="G16" s="19">
        <v>600</v>
      </c>
      <c r="H16" s="19">
        <v>600</v>
      </c>
      <c r="I16" s="19">
        <v>600</v>
      </c>
    </row>
    <row r="17" spans="1:9" ht="13.5" thickBot="1" x14ac:dyDescent="0.25">
      <c r="A17" s="16"/>
      <c r="B17" s="108"/>
      <c r="C17" s="96" t="s">
        <v>13</v>
      </c>
      <c r="D17" s="97"/>
      <c r="E17" s="19">
        <v>250</v>
      </c>
      <c r="F17" s="19">
        <v>250</v>
      </c>
      <c r="G17" s="19">
        <v>250</v>
      </c>
      <c r="H17" s="19">
        <v>250</v>
      </c>
      <c r="I17" s="19">
        <v>250</v>
      </c>
    </row>
    <row r="18" spans="1:9" ht="13.5" customHeight="1" thickBot="1" x14ac:dyDescent="0.25">
      <c r="A18" s="16"/>
      <c r="B18" s="108"/>
      <c r="C18" s="96" t="s">
        <v>14</v>
      </c>
      <c r="D18" s="97"/>
      <c r="E18" s="19">
        <v>0</v>
      </c>
      <c r="F18" s="19">
        <v>152</v>
      </c>
      <c r="G18" s="19">
        <v>304</v>
      </c>
      <c r="H18" s="19">
        <v>456</v>
      </c>
      <c r="I18" s="19">
        <v>608</v>
      </c>
    </row>
    <row r="19" spans="1:9" ht="15" customHeight="1" thickBot="1" x14ac:dyDescent="0.25">
      <c r="A19" s="16"/>
      <c r="B19" s="108"/>
      <c r="C19" s="96" t="s">
        <v>8</v>
      </c>
      <c r="D19" s="97"/>
      <c r="E19" s="20">
        <v>484.5</v>
      </c>
      <c r="F19" s="20">
        <v>507.3</v>
      </c>
      <c r="G19" s="20">
        <v>530.1</v>
      </c>
      <c r="H19" s="20">
        <v>552.9</v>
      </c>
      <c r="I19" s="20">
        <v>575.70000000000005</v>
      </c>
    </row>
    <row r="20" spans="1:9" ht="13.5" customHeight="1" thickBot="1" x14ac:dyDescent="0.25">
      <c r="A20" s="16"/>
      <c r="B20" s="109"/>
      <c r="C20" s="96" t="s">
        <v>15</v>
      </c>
      <c r="D20" s="97"/>
      <c r="E20" s="20">
        <v>3714.5</v>
      </c>
      <c r="F20" s="22">
        <v>3889.3</v>
      </c>
      <c r="G20" s="22">
        <v>4064.1</v>
      </c>
      <c r="H20" s="22">
        <v>4238.8999999999996</v>
      </c>
      <c r="I20" s="22">
        <v>4413.7</v>
      </c>
    </row>
    <row r="21" spans="1:9" ht="3" customHeight="1" thickBot="1" x14ac:dyDescent="0.25">
      <c r="A21" s="16"/>
      <c r="B21" s="21"/>
      <c r="C21" s="21"/>
      <c r="D21" s="18"/>
      <c r="E21" s="18"/>
      <c r="F21" s="18"/>
      <c r="G21" s="18"/>
      <c r="H21" s="18"/>
      <c r="I21" s="18"/>
    </row>
    <row r="22" spans="1:9" ht="12.75" customHeight="1" thickBot="1" x14ac:dyDescent="0.25">
      <c r="A22" s="16"/>
      <c r="B22" s="107" t="s">
        <v>16</v>
      </c>
      <c r="C22" s="96" t="s">
        <v>4</v>
      </c>
      <c r="D22" s="97"/>
      <c r="E22" s="19">
        <v>2880</v>
      </c>
      <c r="F22" s="19">
        <v>2880</v>
      </c>
      <c r="G22" s="19">
        <v>2880</v>
      </c>
      <c r="H22" s="19">
        <v>2880</v>
      </c>
      <c r="I22" s="19">
        <v>2880</v>
      </c>
    </row>
    <row r="23" spans="1:9" ht="12.75" customHeight="1" thickBot="1" x14ac:dyDescent="0.25">
      <c r="A23" s="16"/>
      <c r="B23" s="108"/>
      <c r="C23" s="96" t="s">
        <v>5</v>
      </c>
      <c r="D23" s="97"/>
      <c r="E23" s="19">
        <v>600</v>
      </c>
      <c r="F23" s="19">
        <v>600</v>
      </c>
      <c r="G23" s="19">
        <v>600</v>
      </c>
      <c r="H23" s="19">
        <v>600</v>
      </c>
      <c r="I23" s="19">
        <v>600</v>
      </c>
    </row>
    <row r="24" spans="1:9" ht="13.5" thickBot="1" x14ac:dyDescent="0.25">
      <c r="A24" s="16"/>
      <c r="B24" s="108"/>
      <c r="C24" s="96" t="s">
        <v>6</v>
      </c>
      <c r="D24" s="97"/>
      <c r="E24" s="19">
        <v>250</v>
      </c>
      <c r="F24" s="19">
        <v>250</v>
      </c>
      <c r="G24" s="19">
        <v>250</v>
      </c>
      <c r="H24" s="19">
        <v>250</v>
      </c>
      <c r="I24" s="19">
        <v>250</v>
      </c>
    </row>
    <row r="25" spans="1:9" ht="12" customHeight="1" thickBot="1" x14ac:dyDescent="0.25">
      <c r="A25" s="16"/>
      <c r="B25" s="108"/>
      <c r="C25" s="96" t="s">
        <v>7</v>
      </c>
      <c r="D25" s="97"/>
      <c r="E25" s="19">
        <v>0</v>
      </c>
      <c r="F25" s="19">
        <v>152</v>
      </c>
      <c r="G25" s="19">
        <v>304</v>
      </c>
      <c r="H25" s="19">
        <v>456</v>
      </c>
      <c r="I25" s="19">
        <v>608</v>
      </c>
    </row>
    <row r="26" spans="1:9" ht="15.75" customHeight="1" thickBot="1" x14ac:dyDescent="0.25">
      <c r="A26" s="16"/>
      <c r="B26" s="108"/>
      <c r="C26" s="96" t="s">
        <v>8</v>
      </c>
      <c r="D26" s="97"/>
      <c r="E26" s="20">
        <v>559.5</v>
      </c>
      <c r="F26" s="20">
        <v>582.29999999999995</v>
      </c>
      <c r="G26" s="20">
        <v>604.1</v>
      </c>
      <c r="H26" s="20">
        <v>627.9</v>
      </c>
      <c r="I26" s="20">
        <v>650.70000000000005</v>
      </c>
    </row>
    <row r="27" spans="1:9" ht="15.75" customHeight="1" thickBot="1" x14ac:dyDescent="0.25">
      <c r="A27" s="16"/>
      <c r="B27" s="109"/>
      <c r="C27" s="96" t="s">
        <v>15</v>
      </c>
      <c r="D27" s="97"/>
      <c r="E27" s="20">
        <v>4289.5</v>
      </c>
      <c r="F27" s="20">
        <v>4464.3</v>
      </c>
      <c r="G27" s="20">
        <v>4638.1000000000004</v>
      </c>
      <c r="H27" s="20">
        <v>4813.8999999999996</v>
      </c>
      <c r="I27" s="20">
        <v>4988.7</v>
      </c>
    </row>
    <row r="28" spans="1:9" x14ac:dyDescent="0.2">
      <c r="A28" s="16"/>
      <c r="B28" s="16"/>
      <c r="C28" s="112" t="s">
        <v>17</v>
      </c>
      <c r="D28" s="112"/>
      <c r="E28" s="112"/>
      <c r="F28" s="112"/>
      <c r="G28" s="112"/>
      <c r="H28" s="112"/>
      <c r="I28" s="16"/>
    </row>
    <row r="29" spans="1:9" x14ac:dyDescent="0.2">
      <c r="A29" s="16" t="s">
        <v>54</v>
      </c>
      <c r="B29" s="7"/>
      <c r="C29" s="88" t="s">
        <v>74</v>
      </c>
      <c r="D29" s="4"/>
      <c r="E29" s="23" t="s">
        <v>45</v>
      </c>
      <c r="F29" s="16"/>
      <c r="G29" s="5">
        <v>0</v>
      </c>
      <c r="H29" s="16"/>
      <c r="I29" s="23"/>
    </row>
    <row r="30" spans="1:9" x14ac:dyDescent="0.2">
      <c r="A30" s="24" t="s">
        <v>18</v>
      </c>
      <c r="B30" s="16"/>
      <c r="C30" s="16"/>
      <c r="D30" s="16"/>
      <c r="E30" s="16"/>
      <c r="F30" s="16"/>
      <c r="G30" s="16"/>
      <c r="H30" s="16"/>
      <c r="I30" s="11">
        <v>0</v>
      </c>
    </row>
    <row r="31" spans="1:9" x14ac:dyDescent="0.2">
      <c r="A31" s="24" t="s">
        <v>19</v>
      </c>
      <c r="B31" s="16"/>
      <c r="C31" s="16"/>
      <c r="D31" s="16"/>
      <c r="E31" s="16"/>
      <c r="F31" s="16"/>
      <c r="G31" s="16"/>
      <c r="H31" s="16"/>
      <c r="I31" s="23"/>
    </row>
    <row r="32" spans="1:9" x14ac:dyDescent="0.2">
      <c r="A32" s="24" t="s">
        <v>20</v>
      </c>
      <c r="B32" s="16"/>
      <c r="C32" s="16"/>
      <c r="D32" s="16"/>
      <c r="E32" s="16"/>
      <c r="F32" s="16"/>
      <c r="G32" s="16"/>
      <c r="H32" s="16"/>
      <c r="I32" s="23"/>
    </row>
    <row r="33" spans="1:9" x14ac:dyDescent="0.2">
      <c r="A33" s="7"/>
      <c r="B33" s="24" t="s">
        <v>22</v>
      </c>
      <c r="C33" s="16"/>
      <c r="D33" s="24"/>
      <c r="E33" s="4"/>
      <c r="F33" s="23" t="s">
        <v>21</v>
      </c>
      <c r="G33" s="16"/>
      <c r="H33" s="16"/>
      <c r="I33" s="26">
        <f>E33*13.8</f>
        <v>0</v>
      </c>
    </row>
    <row r="34" spans="1:9" x14ac:dyDescent="0.2">
      <c r="A34" s="8"/>
      <c r="B34" s="24" t="s">
        <v>23</v>
      </c>
      <c r="C34" s="16"/>
      <c r="D34" s="24"/>
      <c r="E34" s="6"/>
      <c r="F34" s="23" t="s">
        <v>21</v>
      </c>
      <c r="G34" s="16"/>
      <c r="H34" s="16"/>
      <c r="I34" s="26">
        <f>E34*13.8</f>
        <v>0</v>
      </c>
    </row>
    <row r="35" spans="1:9" x14ac:dyDescent="0.2">
      <c r="A35" s="27"/>
      <c r="B35" s="27"/>
      <c r="C35" s="27" t="s">
        <v>25</v>
      </c>
      <c r="D35" s="27"/>
      <c r="E35" s="28">
        <v>400</v>
      </c>
      <c r="F35" s="27"/>
      <c r="G35" s="27"/>
      <c r="H35" s="27"/>
      <c r="I35" s="28">
        <v>400</v>
      </c>
    </row>
    <row r="36" spans="1:9" x14ac:dyDescent="0.2">
      <c r="A36" s="25"/>
      <c r="B36" s="25"/>
      <c r="C36" s="24" t="s">
        <v>57</v>
      </c>
      <c r="D36" s="24"/>
      <c r="E36" s="25"/>
      <c r="F36" s="25"/>
      <c r="G36" s="25"/>
      <c r="H36" s="25"/>
      <c r="I36" s="31">
        <v>0</v>
      </c>
    </row>
    <row r="37" spans="1:9" x14ac:dyDescent="0.2">
      <c r="A37" s="16"/>
      <c r="B37" s="29"/>
      <c r="C37" s="24" t="s">
        <v>52</v>
      </c>
      <c r="D37" s="24"/>
      <c r="E37" s="30"/>
      <c r="F37" s="23"/>
      <c r="G37" s="16"/>
      <c r="H37" s="16"/>
      <c r="I37" s="31">
        <f>((I30+I33+I34+I35+I36)*0.03)</f>
        <v>12</v>
      </c>
    </row>
    <row r="38" spans="1:9" x14ac:dyDescent="0.2">
      <c r="A38" s="16"/>
      <c r="B38" s="29"/>
      <c r="C38" s="24" t="s">
        <v>46</v>
      </c>
      <c r="D38" s="24"/>
      <c r="E38" s="30"/>
      <c r="F38" s="23"/>
      <c r="G38" s="16"/>
      <c r="H38" s="16"/>
      <c r="I38" s="31">
        <f>((I30+I33+I34+I35+I36+I37)*0.01)</f>
        <v>4.12</v>
      </c>
    </row>
    <row r="39" spans="1:9" x14ac:dyDescent="0.2">
      <c r="A39" s="16"/>
      <c r="B39" s="29"/>
      <c r="C39" s="24" t="s">
        <v>47</v>
      </c>
      <c r="D39" s="24"/>
      <c r="E39" s="30"/>
      <c r="F39" s="23"/>
      <c r="G39" s="16"/>
      <c r="H39" s="16"/>
      <c r="I39" s="31">
        <f>((I30+I34+I35+I33+I36+I37+I38)*0.02)</f>
        <v>8.3224</v>
      </c>
    </row>
    <row r="40" spans="1:9" x14ac:dyDescent="0.2">
      <c r="A40" s="25"/>
      <c r="B40" s="25"/>
      <c r="C40" s="24" t="s">
        <v>56</v>
      </c>
      <c r="D40" s="24"/>
      <c r="E40" s="25"/>
      <c r="F40" s="25"/>
      <c r="G40" s="25"/>
      <c r="H40" s="25"/>
      <c r="I40" s="31">
        <f>((I30+I35+I33+I34+I36+I37+I38+I39)*-0.0282)</f>
        <v>-11.969275680000001</v>
      </c>
    </row>
    <row r="41" spans="1:9" x14ac:dyDescent="0.2">
      <c r="A41" s="25"/>
      <c r="B41" s="25"/>
      <c r="C41" s="24" t="s">
        <v>59</v>
      </c>
      <c r="D41" s="24"/>
      <c r="E41" s="25"/>
      <c r="F41" s="25"/>
      <c r="G41" s="25"/>
      <c r="H41" s="25"/>
      <c r="I41" s="31">
        <f>((I30+I33+I36+I34+I35+I37+I38+I39+I40)*0.015)</f>
        <v>6.1870968648</v>
      </c>
    </row>
    <row r="42" spans="1:9" x14ac:dyDescent="0.2">
      <c r="A42" s="25"/>
      <c r="B42" s="25"/>
      <c r="C42" s="24" t="s">
        <v>68</v>
      </c>
      <c r="D42" s="24"/>
      <c r="E42" s="25"/>
      <c r="F42" s="25"/>
      <c r="G42" s="25"/>
      <c r="H42" s="25"/>
      <c r="I42" s="31">
        <f>((I30+I35+I33+I34+I36+I37+I38+I39+I40+I41)*0.015)</f>
        <v>6.2799033177720007</v>
      </c>
    </row>
    <row r="43" spans="1:9" x14ac:dyDescent="0.2">
      <c r="A43" s="25"/>
      <c r="B43" s="25"/>
      <c r="C43" s="24" t="s">
        <v>65</v>
      </c>
      <c r="D43" s="24"/>
      <c r="E43" s="25"/>
      <c r="F43" s="25"/>
      <c r="G43" s="25"/>
      <c r="H43" s="25"/>
      <c r="I43" s="31">
        <v>20.99</v>
      </c>
    </row>
    <row r="44" spans="1:9" x14ac:dyDescent="0.2">
      <c r="A44" s="25"/>
      <c r="B44" s="25"/>
      <c r="C44" s="25"/>
      <c r="D44" s="25"/>
      <c r="E44" s="32"/>
      <c r="F44" s="113" t="s">
        <v>50</v>
      </c>
      <c r="G44" s="113"/>
      <c r="H44" s="113"/>
      <c r="I44" s="33">
        <f>SUM(I30:I43)</f>
        <v>445.93012450257203</v>
      </c>
    </row>
    <row r="45" spans="1:9" x14ac:dyDescent="0.2">
      <c r="A45" s="25"/>
      <c r="B45" s="25"/>
      <c r="C45" s="25"/>
      <c r="D45" s="25"/>
      <c r="E45" s="32"/>
      <c r="F45" s="34"/>
      <c r="G45" s="34"/>
      <c r="H45" s="34"/>
      <c r="I45" s="35"/>
    </row>
    <row r="46" spans="1:9" x14ac:dyDescent="0.2">
      <c r="A46" s="25"/>
      <c r="B46" s="25"/>
      <c r="C46" s="36" t="s">
        <v>51</v>
      </c>
      <c r="D46" s="36"/>
      <c r="E46" s="32"/>
      <c r="F46" s="34"/>
      <c r="G46" s="34"/>
      <c r="H46" s="34"/>
      <c r="I46" s="35"/>
    </row>
    <row r="47" spans="1:9" ht="15" x14ac:dyDescent="0.25">
      <c r="A47" s="25"/>
      <c r="B47" s="25"/>
      <c r="C47" s="37"/>
      <c r="D47" s="37"/>
      <c r="E47" s="114" t="s">
        <v>32</v>
      </c>
      <c r="F47" s="114"/>
      <c r="G47" s="114" t="s">
        <v>33</v>
      </c>
      <c r="H47" s="114"/>
      <c r="I47" s="25"/>
    </row>
    <row r="48" spans="1:9" ht="15" x14ac:dyDescent="0.25">
      <c r="A48" s="25"/>
      <c r="B48" s="25"/>
      <c r="C48" s="38" t="s">
        <v>31</v>
      </c>
      <c r="D48" s="38"/>
      <c r="E48" s="115">
        <f>I44</f>
        <v>445.93012450257203</v>
      </c>
      <c r="F48" s="116"/>
      <c r="G48" s="115">
        <f>I44*12/365</f>
        <v>14.660716422002368</v>
      </c>
      <c r="H48" s="116"/>
      <c r="I48" s="25"/>
    </row>
    <row r="49" spans="1:9" x14ac:dyDescent="0.2">
      <c r="A49" s="25"/>
      <c r="B49" s="25"/>
      <c r="C49" s="25" t="s">
        <v>63</v>
      </c>
      <c r="D49" s="25"/>
      <c r="E49" s="25"/>
      <c r="F49" s="25"/>
      <c r="G49" s="25"/>
      <c r="H49" s="25"/>
      <c r="I49" s="25"/>
    </row>
    <row r="50" spans="1:9" x14ac:dyDescent="0.2">
      <c r="A50" s="25"/>
      <c r="B50" s="25"/>
      <c r="C50" s="110" t="s">
        <v>37</v>
      </c>
      <c r="D50" s="110"/>
      <c r="E50" s="110"/>
      <c r="F50" s="110"/>
      <c r="G50" s="110"/>
      <c r="H50" s="110"/>
      <c r="I50" s="25"/>
    </row>
    <row r="51" spans="1:9" x14ac:dyDescent="0.2">
      <c r="A51" s="39"/>
      <c r="B51" s="39"/>
      <c r="C51" s="39"/>
      <c r="D51" s="39"/>
      <c r="E51" s="25"/>
      <c r="F51" s="39"/>
      <c r="G51" s="39"/>
      <c r="H51" s="39"/>
      <c r="I51" s="39"/>
    </row>
    <row r="52" spans="1:9" x14ac:dyDescent="0.2">
      <c r="A52" s="39"/>
      <c r="B52" s="40"/>
      <c r="C52" s="40"/>
      <c r="D52" s="40"/>
      <c r="E52" s="25"/>
      <c r="F52" s="40"/>
      <c r="G52" s="40"/>
      <c r="H52" s="40"/>
      <c r="I52" s="40"/>
    </row>
    <row r="53" spans="1:9" x14ac:dyDescent="0.2">
      <c r="A53" s="25"/>
      <c r="B53" s="27" t="s">
        <v>34</v>
      </c>
      <c r="C53" s="27"/>
      <c r="D53" s="27"/>
      <c r="E53" s="27"/>
      <c r="F53" s="27" t="s">
        <v>36</v>
      </c>
      <c r="G53" s="27"/>
      <c r="H53" s="27"/>
      <c r="I53" s="27"/>
    </row>
    <row r="54" spans="1:9" x14ac:dyDescent="0.2">
      <c r="A54" s="25"/>
      <c r="B54" s="41"/>
      <c r="C54" s="41"/>
      <c r="D54" s="41"/>
      <c r="E54" s="27"/>
      <c r="F54" s="27"/>
      <c r="G54" s="27"/>
      <c r="H54" s="27"/>
      <c r="I54" s="27"/>
    </row>
    <row r="55" spans="1:9" x14ac:dyDescent="0.2">
      <c r="A55" s="25"/>
      <c r="B55" s="41"/>
      <c r="C55" s="41"/>
      <c r="D55" s="41"/>
      <c r="E55" s="27"/>
      <c r="F55" s="111" t="s">
        <v>58</v>
      </c>
      <c r="G55" s="111"/>
      <c r="H55" s="111"/>
      <c r="I55" s="111"/>
    </row>
    <row r="56" spans="1:9" x14ac:dyDescent="0.2">
      <c r="A56" s="25"/>
      <c r="B56" s="42"/>
      <c r="C56" s="42"/>
      <c r="D56" s="42"/>
      <c r="E56" s="27"/>
      <c r="F56" s="111"/>
      <c r="G56" s="111"/>
      <c r="H56" s="111"/>
      <c r="I56" s="111"/>
    </row>
    <row r="57" spans="1:9" x14ac:dyDescent="0.2">
      <c r="A57" s="25"/>
      <c r="B57" s="27" t="s">
        <v>35</v>
      </c>
      <c r="C57" s="27"/>
      <c r="D57" s="27"/>
      <c r="E57" s="27"/>
      <c r="F57" s="43"/>
      <c r="G57" s="27"/>
      <c r="H57" s="27"/>
      <c r="I57" s="27"/>
    </row>
    <row r="58" spans="1:9" x14ac:dyDescent="0.2">
      <c r="A58" s="25"/>
      <c r="B58" s="25"/>
      <c r="C58" s="25"/>
      <c r="D58" s="25"/>
      <c r="E58" s="25"/>
      <c r="F58" s="44"/>
      <c r="G58" s="25"/>
      <c r="H58" s="25" t="s">
        <v>75</v>
      </c>
      <c r="I58" s="25"/>
    </row>
    <row r="59" spans="1:9" x14ac:dyDescent="0.2">
      <c r="A59" s="25"/>
      <c r="B59" s="25" t="s">
        <v>53</v>
      </c>
      <c r="C59" s="25"/>
      <c r="D59" s="25"/>
      <c r="E59" s="25"/>
      <c r="F59" s="25"/>
      <c r="G59" s="25"/>
      <c r="H59" s="25"/>
      <c r="I59" s="25"/>
    </row>
    <row r="60" spans="1:9" x14ac:dyDescent="0.2">
      <c r="A60" s="25"/>
      <c r="B60" s="25"/>
      <c r="C60" s="25"/>
      <c r="D60" s="25"/>
      <c r="E60" s="25"/>
      <c r="F60" s="25"/>
      <c r="G60" s="25"/>
      <c r="H60" s="25"/>
      <c r="I60" s="25"/>
    </row>
    <row r="61" spans="1:9" x14ac:dyDescent="0.2">
      <c r="A61" s="25"/>
      <c r="B61" s="25"/>
      <c r="C61" s="25"/>
      <c r="D61" s="25"/>
      <c r="E61" s="25"/>
      <c r="F61" s="25"/>
      <c r="G61" s="25"/>
      <c r="H61" s="25"/>
      <c r="I61" s="25"/>
    </row>
  </sheetData>
  <sheetProtection algorithmName="SHA-512" hashValue="pnVd+0jsNONhSqtKyYICBLJuaIAdnUlwiiZ2yHmD8rgmcLtvxeyV3un/QPbGj85jxPrNXu5UWZ4gm5GPhdSrDQ==" saltValue="4sp1qD+W6Ky3glkqzYRfow==" spinCount="100000" sheet="1" formatCells="0" formatColumns="0" formatRows="0" insertColumns="0" insertRows="0" insertHyperlinks="0" deleteColumns="0" deleteRows="0" sort="0" autoFilter="0" pivotTables="0"/>
  <protectedRanges>
    <protectedRange sqref="I36" name="Range1"/>
  </protectedRanges>
  <mergeCells count="40">
    <mergeCell ref="C50:H50"/>
    <mergeCell ref="F55:I56"/>
    <mergeCell ref="A1:D1"/>
    <mergeCell ref="A2:D2"/>
    <mergeCell ref="A5:C5"/>
    <mergeCell ref="D5:E5"/>
    <mergeCell ref="C28:H28"/>
    <mergeCell ref="F44:H44"/>
    <mergeCell ref="E47:F47"/>
    <mergeCell ref="G47:H47"/>
    <mergeCell ref="E48:F48"/>
    <mergeCell ref="G48:H48"/>
    <mergeCell ref="B22:B27"/>
    <mergeCell ref="C22:D22"/>
    <mergeCell ref="C23:D23"/>
    <mergeCell ref="C24:D24"/>
    <mergeCell ref="C25:D25"/>
    <mergeCell ref="C26:D26"/>
    <mergeCell ref="C27:D27"/>
    <mergeCell ref="C13:D13"/>
    <mergeCell ref="C15:D15"/>
    <mergeCell ref="B16:B20"/>
    <mergeCell ref="C16:D16"/>
    <mergeCell ref="C17:D17"/>
    <mergeCell ref="C18:D18"/>
    <mergeCell ref="C19:D19"/>
    <mergeCell ref="C20:D20"/>
    <mergeCell ref="B8:B12"/>
    <mergeCell ref="C8:D8"/>
    <mergeCell ref="C9:D9"/>
    <mergeCell ref="C10:D10"/>
    <mergeCell ref="C11:D11"/>
    <mergeCell ref="C12:D12"/>
    <mergeCell ref="A4:E4"/>
    <mergeCell ref="F5:G5"/>
    <mergeCell ref="H5:I5"/>
    <mergeCell ref="C7:D7"/>
    <mergeCell ref="F1:I1"/>
    <mergeCell ref="A3:E3"/>
    <mergeCell ref="F3:I3"/>
  </mergeCells>
  <pageMargins left="0.7" right="0.7" top="0.5" bottom="0.5" header="0.3" footer="0.3"/>
  <pageSetup orientation="portrait" horizontalDpi="4294967295" verticalDpi="4294967295" r:id="rId1"/>
  <headerFooter>
    <oddHeader xml:space="preserve">&amp;C&amp;"Arial,Bold"Companion Monthly Budget Urban (CIMOR Code: S5136 HR) </oddHead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</sheetPr>
  <dimension ref="A1:I58"/>
  <sheetViews>
    <sheetView topLeftCell="A31" zoomScaleNormal="100" workbookViewId="0">
      <selection activeCell="K53" sqref="K53"/>
    </sheetView>
  </sheetViews>
  <sheetFormatPr defaultColWidth="9.140625" defaultRowHeight="12.75" x14ac:dyDescent="0.2"/>
  <cols>
    <col min="1" max="1" width="7.7109375" style="25" customWidth="1"/>
    <col min="2" max="2" width="7" style="25" customWidth="1"/>
    <col min="3" max="3" width="9.140625" style="25" customWidth="1"/>
    <col min="4" max="4" width="20.7109375" style="25" customWidth="1"/>
    <col min="5" max="6" width="9.140625" style="25"/>
    <col min="7" max="7" width="9.42578125" style="25" bestFit="1" customWidth="1"/>
    <col min="8" max="8" width="9.140625" style="25"/>
    <col min="9" max="9" width="10.42578125" style="25" bestFit="1" customWidth="1"/>
    <col min="10" max="16384" width="9.140625" style="25"/>
  </cols>
  <sheetData>
    <row r="1" spans="1:9" ht="15" x14ac:dyDescent="0.25">
      <c r="A1" s="117" t="s">
        <v>60</v>
      </c>
      <c r="B1" s="117"/>
      <c r="C1" s="117"/>
      <c r="D1" s="117"/>
      <c r="E1" s="117"/>
      <c r="F1" s="117"/>
      <c r="G1" s="117"/>
      <c r="H1" s="117"/>
      <c r="I1" s="117"/>
    </row>
    <row r="2" spans="1:9" x14ac:dyDescent="0.2">
      <c r="A2" s="98" t="s">
        <v>0</v>
      </c>
      <c r="B2" s="99"/>
      <c r="C2" s="99"/>
      <c r="D2" s="100"/>
      <c r="E2" s="45" t="s">
        <v>26</v>
      </c>
      <c r="F2" s="98" t="s">
        <v>27</v>
      </c>
      <c r="G2" s="99"/>
      <c r="H2" s="99"/>
      <c r="I2" s="100"/>
    </row>
    <row r="3" spans="1:9" x14ac:dyDescent="0.2">
      <c r="A3" s="89"/>
      <c r="B3" s="90"/>
      <c r="C3" s="90"/>
      <c r="D3" s="91"/>
      <c r="E3" s="3"/>
      <c r="F3" s="14" t="s">
        <v>28</v>
      </c>
      <c r="G3" s="83"/>
      <c r="H3" s="15" t="s">
        <v>29</v>
      </c>
      <c r="I3" s="84"/>
    </row>
    <row r="4" spans="1:9" x14ac:dyDescent="0.2">
      <c r="A4" s="101" t="s">
        <v>1</v>
      </c>
      <c r="B4" s="102"/>
      <c r="C4" s="102"/>
      <c r="D4" s="102"/>
      <c r="E4" s="103"/>
      <c r="F4" s="104" t="s">
        <v>2</v>
      </c>
      <c r="G4" s="105"/>
      <c r="H4" s="105"/>
      <c r="I4" s="106"/>
    </row>
    <row r="5" spans="1:9" x14ac:dyDescent="0.2">
      <c r="A5" s="89"/>
      <c r="B5" s="90"/>
      <c r="C5" s="90"/>
      <c r="D5" s="90"/>
      <c r="E5" s="91"/>
      <c r="F5" s="14" t="s">
        <v>28</v>
      </c>
      <c r="G5" s="85"/>
      <c r="H5" s="15" t="s">
        <v>29</v>
      </c>
      <c r="I5" s="86"/>
    </row>
    <row r="6" spans="1:9" ht="11.25" customHeight="1" x14ac:dyDescent="0.2">
      <c r="A6" s="92" t="s">
        <v>30</v>
      </c>
      <c r="B6" s="93"/>
      <c r="C6" s="93"/>
      <c r="D6" s="94"/>
      <c r="E6" s="95"/>
      <c r="F6" s="92" t="s">
        <v>43</v>
      </c>
      <c r="G6" s="93"/>
      <c r="H6" s="94"/>
      <c r="I6" s="95"/>
    </row>
    <row r="7" spans="1:9" ht="0.75" customHeight="1" thickBot="1" x14ac:dyDescent="0.25">
      <c r="B7" s="46"/>
      <c r="C7" s="47"/>
      <c r="D7" s="47"/>
      <c r="E7" s="47"/>
      <c r="F7" s="47"/>
      <c r="G7" s="47"/>
      <c r="H7" s="47"/>
      <c r="I7" s="47"/>
    </row>
    <row r="8" spans="1:9" ht="13.5" thickBot="1" x14ac:dyDescent="0.25">
      <c r="B8" s="48"/>
      <c r="C8" s="122"/>
      <c r="D8" s="123"/>
      <c r="E8" s="49" t="s">
        <v>69</v>
      </c>
      <c r="F8" s="49" t="s">
        <v>70</v>
      </c>
      <c r="G8" s="49" t="s">
        <v>71</v>
      </c>
      <c r="H8" s="49" t="s">
        <v>72</v>
      </c>
      <c r="I8" s="49" t="s">
        <v>73</v>
      </c>
    </row>
    <row r="9" spans="1:9" ht="13.5" thickBot="1" x14ac:dyDescent="0.25">
      <c r="B9" s="119" t="s">
        <v>3</v>
      </c>
      <c r="C9" s="122" t="s">
        <v>4</v>
      </c>
      <c r="D9" s="123"/>
      <c r="E9" s="50">
        <v>1598</v>
      </c>
      <c r="F9" s="51">
        <v>1598</v>
      </c>
      <c r="G9" s="51">
        <v>1598</v>
      </c>
      <c r="H9" s="51">
        <v>1598</v>
      </c>
      <c r="I9" s="51">
        <v>1598</v>
      </c>
    </row>
    <row r="10" spans="1:9" ht="13.5" thickBot="1" x14ac:dyDescent="0.25">
      <c r="B10" s="120"/>
      <c r="C10" s="122" t="s">
        <v>5</v>
      </c>
      <c r="D10" s="123"/>
      <c r="E10" s="52">
        <v>510</v>
      </c>
      <c r="F10" s="53">
        <v>510</v>
      </c>
      <c r="G10" s="53">
        <v>510</v>
      </c>
      <c r="H10" s="53">
        <v>510</v>
      </c>
      <c r="I10" s="53">
        <v>510</v>
      </c>
    </row>
    <row r="11" spans="1:9" ht="13.5" thickBot="1" x14ac:dyDescent="0.25">
      <c r="B11" s="120"/>
      <c r="C11" s="124" t="s">
        <v>6</v>
      </c>
      <c r="D11" s="125"/>
      <c r="E11" s="54">
        <v>250</v>
      </c>
      <c r="F11" s="55">
        <v>250</v>
      </c>
      <c r="G11" s="55">
        <v>250</v>
      </c>
      <c r="H11" s="55">
        <v>250</v>
      </c>
      <c r="I11" s="55">
        <v>250</v>
      </c>
    </row>
    <row r="12" spans="1:9" ht="13.5" thickBot="1" x14ac:dyDescent="0.25">
      <c r="B12" s="120"/>
      <c r="C12" s="124" t="s">
        <v>7</v>
      </c>
      <c r="D12" s="125"/>
      <c r="E12" s="54">
        <v>0</v>
      </c>
      <c r="F12" s="55">
        <v>152</v>
      </c>
      <c r="G12" s="55">
        <v>304</v>
      </c>
      <c r="H12" s="55">
        <v>456</v>
      </c>
      <c r="I12" s="55">
        <v>608</v>
      </c>
    </row>
    <row r="13" spans="1:9" ht="13.5" thickBot="1" x14ac:dyDescent="0.25">
      <c r="B13" s="120"/>
      <c r="C13" s="124" t="s">
        <v>8</v>
      </c>
      <c r="D13" s="125"/>
      <c r="E13" s="56">
        <v>353.7</v>
      </c>
      <c r="F13" s="57">
        <v>376.5</v>
      </c>
      <c r="G13" s="57">
        <v>399.3</v>
      </c>
      <c r="H13" s="57">
        <v>422.1</v>
      </c>
      <c r="I13" s="57">
        <v>444.6</v>
      </c>
    </row>
    <row r="14" spans="1:9" ht="13.5" thickBot="1" x14ac:dyDescent="0.25">
      <c r="B14" s="121"/>
      <c r="C14" s="124" t="s">
        <v>9</v>
      </c>
      <c r="D14" s="125"/>
      <c r="E14" s="56">
        <v>2711.7</v>
      </c>
      <c r="F14" s="57">
        <v>2886.5</v>
      </c>
      <c r="G14" s="57">
        <v>3061.3</v>
      </c>
      <c r="H14" s="57">
        <v>3236.1</v>
      </c>
      <c r="I14" s="57">
        <v>3410.9</v>
      </c>
    </row>
    <row r="15" spans="1:9" ht="4.5" customHeight="1" thickBot="1" x14ac:dyDescent="0.25">
      <c r="B15" s="46"/>
      <c r="C15" s="47"/>
      <c r="D15" s="47"/>
      <c r="E15" s="47"/>
      <c r="F15" s="47"/>
      <c r="G15" s="47"/>
      <c r="H15" s="47"/>
      <c r="I15" s="47"/>
    </row>
    <row r="16" spans="1:9" ht="13.5" thickBot="1" x14ac:dyDescent="0.25">
      <c r="B16" s="119" t="s">
        <v>11</v>
      </c>
      <c r="C16" s="122" t="s">
        <v>10</v>
      </c>
      <c r="D16" s="123"/>
      <c r="E16" s="50">
        <v>2023</v>
      </c>
      <c r="F16" s="51">
        <v>2023</v>
      </c>
      <c r="G16" s="58">
        <v>2023</v>
      </c>
      <c r="H16" s="51">
        <v>2023</v>
      </c>
      <c r="I16" s="51">
        <v>2023</v>
      </c>
    </row>
    <row r="17" spans="1:9" ht="13.5" thickBot="1" x14ac:dyDescent="0.25">
      <c r="B17" s="120"/>
      <c r="C17" s="122" t="s">
        <v>12</v>
      </c>
      <c r="D17" s="123"/>
      <c r="E17" s="52">
        <v>510</v>
      </c>
      <c r="F17" s="53">
        <v>510</v>
      </c>
      <c r="G17" s="59">
        <v>510</v>
      </c>
      <c r="H17" s="53">
        <v>510</v>
      </c>
      <c r="I17" s="53">
        <v>510</v>
      </c>
    </row>
    <row r="18" spans="1:9" ht="13.5" thickBot="1" x14ac:dyDescent="0.25">
      <c r="B18" s="120"/>
      <c r="C18" s="124" t="s">
        <v>13</v>
      </c>
      <c r="D18" s="125"/>
      <c r="E18" s="54">
        <v>250</v>
      </c>
      <c r="F18" s="55">
        <v>250</v>
      </c>
      <c r="G18" s="59">
        <v>250</v>
      </c>
      <c r="H18" s="55">
        <v>250</v>
      </c>
      <c r="I18" s="55">
        <v>250</v>
      </c>
    </row>
    <row r="19" spans="1:9" ht="13.5" thickBot="1" x14ac:dyDescent="0.25">
      <c r="B19" s="120"/>
      <c r="C19" s="122" t="s">
        <v>14</v>
      </c>
      <c r="D19" s="123"/>
      <c r="E19" s="52">
        <v>0</v>
      </c>
      <c r="F19" s="53">
        <v>152</v>
      </c>
      <c r="G19" s="59">
        <v>304</v>
      </c>
      <c r="H19" s="53">
        <v>456</v>
      </c>
      <c r="I19" s="53">
        <v>608</v>
      </c>
    </row>
    <row r="20" spans="1:9" ht="13.5" thickBot="1" x14ac:dyDescent="0.25">
      <c r="B20" s="120"/>
      <c r="C20" s="122" t="s">
        <v>8</v>
      </c>
      <c r="D20" s="123"/>
      <c r="E20" s="60">
        <v>417.45</v>
      </c>
      <c r="F20" s="61">
        <v>440.25</v>
      </c>
      <c r="G20" s="62">
        <v>463.05</v>
      </c>
      <c r="H20" s="61">
        <v>485.85</v>
      </c>
      <c r="I20" s="61">
        <v>508.65</v>
      </c>
    </row>
    <row r="21" spans="1:9" ht="13.5" thickBot="1" x14ac:dyDescent="0.25">
      <c r="B21" s="121"/>
      <c r="C21" s="122" t="s">
        <v>15</v>
      </c>
      <c r="D21" s="123"/>
      <c r="E21" s="60">
        <v>3200.45</v>
      </c>
      <c r="F21" s="61">
        <v>3375.25</v>
      </c>
      <c r="G21" s="61">
        <v>3550.05</v>
      </c>
      <c r="H21" s="61">
        <v>3724.85</v>
      </c>
      <c r="I21" s="61">
        <v>3899.65</v>
      </c>
    </row>
    <row r="22" spans="1:9" ht="3" customHeight="1" thickBot="1" x14ac:dyDescent="0.25">
      <c r="B22" s="46"/>
      <c r="C22" s="47"/>
      <c r="D22" s="47"/>
      <c r="E22" s="47"/>
      <c r="F22" s="47"/>
      <c r="G22" s="47"/>
      <c r="H22" s="47"/>
      <c r="I22" s="47"/>
    </row>
    <row r="23" spans="1:9" ht="13.5" thickBot="1" x14ac:dyDescent="0.25">
      <c r="B23" s="119" t="s">
        <v>16</v>
      </c>
      <c r="C23" s="122" t="s">
        <v>4</v>
      </c>
      <c r="D23" s="123"/>
      <c r="E23" s="50">
        <v>2448</v>
      </c>
      <c r="F23" s="51">
        <v>2448</v>
      </c>
      <c r="G23" s="51">
        <v>2448</v>
      </c>
      <c r="H23" s="51">
        <v>2448</v>
      </c>
      <c r="I23" s="51">
        <v>2448</v>
      </c>
    </row>
    <row r="24" spans="1:9" ht="13.5" thickBot="1" x14ac:dyDescent="0.25">
      <c r="B24" s="120"/>
      <c r="C24" s="122" t="s">
        <v>5</v>
      </c>
      <c r="D24" s="123"/>
      <c r="E24" s="52">
        <v>510</v>
      </c>
      <c r="F24" s="53">
        <v>510</v>
      </c>
      <c r="G24" s="53">
        <v>510</v>
      </c>
      <c r="H24" s="53">
        <v>510</v>
      </c>
      <c r="I24" s="53">
        <v>510</v>
      </c>
    </row>
    <row r="25" spans="1:9" ht="13.5" thickBot="1" x14ac:dyDescent="0.25">
      <c r="B25" s="120"/>
      <c r="C25" s="122" t="s">
        <v>6</v>
      </c>
      <c r="D25" s="123"/>
      <c r="E25" s="52">
        <v>250</v>
      </c>
      <c r="F25" s="53">
        <v>250</v>
      </c>
      <c r="G25" s="53">
        <v>250</v>
      </c>
      <c r="H25" s="53">
        <v>250</v>
      </c>
      <c r="I25" s="53">
        <v>250</v>
      </c>
    </row>
    <row r="26" spans="1:9" ht="13.5" thickBot="1" x14ac:dyDescent="0.25">
      <c r="B26" s="120"/>
      <c r="C26" s="122" t="s">
        <v>7</v>
      </c>
      <c r="D26" s="123"/>
      <c r="E26" s="52">
        <v>0</v>
      </c>
      <c r="F26" s="53">
        <v>152</v>
      </c>
      <c r="G26" s="53">
        <v>304</v>
      </c>
      <c r="H26" s="53">
        <v>456</v>
      </c>
      <c r="I26" s="53">
        <v>608</v>
      </c>
    </row>
    <row r="27" spans="1:9" ht="13.5" thickBot="1" x14ac:dyDescent="0.25">
      <c r="B27" s="120"/>
      <c r="C27" s="122" t="s">
        <v>8</v>
      </c>
      <c r="D27" s="123"/>
      <c r="E27" s="60">
        <v>481.2</v>
      </c>
      <c r="F27" s="61">
        <v>504</v>
      </c>
      <c r="G27" s="61">
        <v>526.79999999999995</v>
      </c>
      <c r="H27" s="61">
        <v>549.6</v>
      </c>
      <c r="I27" s="61">
        <v>572.4</v>
      </c>
    </row>
    <row r="28" spans="1:9" ht="13.5" thickBot="1" x14ac:dyDescent="0.25">
      <c r="B28" s="121"/>
      <c r="C28" s="122" t="s">
        <v>15</v>
      </c>
      <c r="D28" s="123"/>
      <c r="E28" s="60">
        <v>3689.2</v>
      </c>
      <c r="F28" s="61">
        <v>3864</v>
      </c>
      <c r="G28" s="61">
        <v>4038.8</v>
      </c>
      <c r="H28" s="61">
        <v>4213.6000000000004</v>
      </c>
      <c r="I28" s="61">
        <v>4388.3999999999996</v>
      </c>
    </row>
    <row r="29" spans="1:9" s="63" customFormat="1" x14ac:dyDescent="0.2">
      <c r="C29" s="110" t="s">
        <v>17</v>
      </c>
      <c r="D29" s="110"/>
      <c r="E29" s="110"/>
      <c r="F29" s="110"/>
      <c r="G29" s="110"/>
      <c r="H29" s="110"/>
    </row>
    <row r="30" spans="1:9" x14ac:dyDescent="0.2">
      <c r="A30" s="25" t="s">
        <v>54</v>
      </c>
      <c r="B30" s="9"/>
      <c r="C30" s="88" t="s">
        <v>74</v>
      </c>
      <c r="D30" s="4"/>
      <c r="E30" s="23" t="s">
        <v>44</v>
      </c>
      <c r="F30" s="16"/>
      <c r="G30" s="87">
        <v>0</v>
      </c>
      <c r="H30" s="16"/>
      <c r="I30" s="23"/>
    </row>
    <row r="31" spans="1:9" x14ac:dyDescent="0.2">
      <c r="A31" s="64" t="s">
        <v>18</v>
      </c>
      <c r="C31" s="16"/>
      <c r="D31" s="16"/>
      <c r="E31" s="16"/>
      <c r="F31" s="16"/>
      <c r="G31" s="16"/>
      <c r="H31" s="16"/>
      <c r="I31" s="11">
        <v>0</v>
      </c>
    </row>
    <row r="32" spans="1:9" x14ac:dyDescent="0.2">
      <c r="A32" s="64" t="s">
        <v>19</v>
      </c>
      <c r="C32" s="16"/>
      <c r="D32" s="16"/>
      <c r="E32" s="16"/>
      <c r="F32" s="16"/>
      <c r="G32" s="16"/>
      <c r="H32" s="16"/>
      <c r="I32" s="23"/>
    </row>
    <row r="33" spans="1:9" x14ac:dyDescent="0.2">
      <c r="A33" s="64" t="s">
        <v>20</v>
      </c>
      <c r="C33" s="16"/>
      <c r="D33" s="16"/>
      <c r="E33" s="16"/>
      <c r="F33" s="16"/>
      <c r="G33" s="16"/>
      <c r="H33" s="16"/>
      <c r="I33" s="23"/>
    </row>
    <row r="34" spans="1:9" x14ac:dyDescent="0.2">
      <c r="A34" s="9"/>
      <c r="B34" s="24" t="s">
        <v>22</v>
      </c>
      <c r="D34" s="24"/>
      <c r="E34" s="4"/>
      <c r="F34" s="23" t="s">
        <v>21</v>
      </c>
      <c r="G34" s="16"/>
      <c r="H34" s="16"/>
      <c r="I34" s="26">
        <f>E34*13.8</f>
        <v>0</v>
      </c>
    </row>
    <row r="35" spans="1:9" x14ac:dyDescent="0.2">
      <c r="A35" s="10"/>
      <c r="B35" s="24" t="s">
        <v>38</v>
      </c>
      <c r="D35" s="24"/>
      <c r="E35" s="6"/>
      <c r="F35" s="23" t="s">
        <v>21</v>
      </c>
      <c r="G35" s="16"/>
      <c r="H35" s="16"/>
      <c r="I35" s="26">
        <f>E35*13.8</f>
        <v>0</v>
      </c>
    </row>
    <row r="36" spans="1:9" x14ac:dyDescent="0.2">
      <c r="C36" s="27" t="s">
        <v>48</v>
      </c>
      <c r="D36" s="27"/>
      <c r="E36" s="65">
        <v>400</v>
      </c>
      <c r="I36" s="28">
        <v>400</v>
      </c>
    </row>
    <row r="37" spans="1:9" x14ac:dyDescent="0.2">
      <c r="A37" s="27"/>
      <c r="B37" s="27"/>
      <c r="C37" s="24" t="s">
        <v>57</v>
      </c>
      <c r="D37" s="24"/>
      <c r="E37" s="28"/>
      <c r="F37" s="27"/>
      <c r="G37" s="27"/>
      <c r="H37" s="27"/>
      <c r="I37" s="31">
        <v>0</v>
      </c>
    </row>
    <row r="38" spans="1:9" x14ac:dyDescent="0.2">
      <c r="C38" s="27" t="s">
        <v>49</v>
      </c>
      <c r="D38" s="27"/>
      <c r="E38" s="65"/>
      <c r="I38" s="31">
        <f>((I31+I34+I35+I36+I37)*0.03)</f>
        <v>12</v>
      </c>
    </row>
    <row r="39" spans="1:9" x14ac:dyDescent="0.2">
      <c r="A39" s="27"/>
      <c r="B39" s="27"/>
      <c r="C39" s="24" t="s">
        <v>46</v>
      </c>
      <c r="D39" s="24"/>
      <c r="E39" s="28"/>
      <c r="F39" s="27"/>
      <c r="G39" s="27"/>
      <c r="H39" s="27"/>
      <c r="I39" s="31">
        <f>((I31+I34+I35+I36+I37+I38)*0.01)</f>
        <v>4.12</v>
      </c>
    </row>
    <row r="40" spans="1:9" x14ac:dyDescent="0.2">
      <c r="A40" s="27"/>
      <c r="B40" s="27"/>
      <c r="C40" s="24" t="s">
        <v>47</v>
      </c>
      <c r="D40" s="24"/>
      <c r="E40" s="28"/>
      <c r="F40" s="27"/>
      <c r="G40" s="27"/>
      <c r="H40" s="27"/>
      <c r="I40" s="31">
        <f>((I31+I35+I36+I34+I37+I38+I39)*0.02)</f>
        <v>8.3224</v>
      </c>
    </row>
    <row r="41" spans="1:9" x14ac:dyDescent="0.2">
      <c r="A41" s="27"/>
      <c r="B41" s="27"/>
      <c r="C41" s="24" t="s">
        <v>56</v>
      </c>
      <c r="D41" s="24"/>
      <c r="E41" s="28"/>
      <c r="F41" s="27"/>
      <c r="G41" s="27"/>
      <c r="H41" s="27"/>
      <c r="I41" s="31">
        <f>((I31+I36+I34+I35+I37+I38+I39+I40)*-0.0282)</f>
        <v>-11.969275680000001</v>
      </c>
    </row>
    <row r="42" spans="1:9" x14ac:dyDescent="0.2">
      <c r="A42" s="27"/>
      <c r="B42" s="27"/>
      <c r="C42" s="24" t="s">
        <v>59</v>
      </c>
      <c r="D42" s="24"/>
      <c r="E42" s="28"/>
      <c r="F42" s="27"/>
      <c r="G42" s="27"/>
      <c r="H42" s="27"/>
      <c r="I42" s="31">
        <f>((I31+I36+I34+I35+I37+I38+I39+I40+I41)*0.015)</f>
        <v>6.1870968648</v>
      </c>
    </row>
    <row r="43" spans="1:9" x14ac:dyDescent="0.2">
      <c r="A43" s="27"/>
      <c r="B43" s="27"/>
      <c r="C43" s="24" t="s">
        <v>68</v>
      </c>
      <c r="D43" s="24"/>
      <c r="E43" s="28"/>
      <c r="F43" s="27"/>
      <c r="G43" s="27"/>
      <c r="H43" s="27"/>
      <c r="I43" s="31">
        <f>((I31+I36+I34+I35+I37+I38+I39+I40+I41+I42)*0.015)</f>
        <v>6.2799033177720007</v>
      </c>
    </row>
    <row r="44" spans="1:9" x14ac:dyDescent="0.2">
      <c r="A44" s="27"/>
      <c r="B44" s="27"/>
      <c r="C44" s="24" t="s">
        <v>65</v>
      </c>
      <c r="D44" s="24"/>
      <c r="E44" s="28"/>
      <c r="F44" s="27"/>
      <c r="G44" s="27"/>
      <c r="H44" s="27"/>
      <c r="I44" s="31">
        <v>20.99</v>
      </c>
    </row>
    <row r="45" spans="1:9" x14ac:dyDescent="0.2">
      <c r="F45" s="113" t="s">
        <v>24</v>
      </c>
      <c r="G45" s="113"/>
      <c r="H45" s="113"/>
      <c r="I45" s="33">
        <f>SUM(I31:I44)</f>
        <v>445.93012450257203</v>
      </c>
    </row>
    <row r="46" spans="1:9" x14ac:dyDescent="0.2">
      <c r="C46" s="66" t="s">
        <v>51</v>
      </c>
      <c r="D46" s="66"/>
      <c r="F46" s="34"/>
      <c r="G46" s="34"/>
      <c r="H46" s="34"/>
      <c r="I46" s="35"/>
    </row>
    <row r="47" spans="1:9" ht="15" x14ac:dyDescent="0.25">
      <c r="C47" s="67"/>
      <c r="D47" s="67"/>
      <c r="E47" s="114" t="s">
        <v>32</v>
      </c>
      <c r="F47" s="114"/>
      <c r="G47" s="114" t="s">
        <v>33</v>
      </c>
      <c r="H47" s="114"/>
    </row>
    <row r="48" spans="1:9" ht="15" x14ac:dyDescent="0.25">
      <c r="C48" s="68" t="s">
        <v>31</v>
      </c>
      <c r="D48" s="68"/>
      <c r="E48" s="118">
        <f>I45</f>
        <v>445.93012450257203</v>
      </c>
      <c r="F48" s="114"/>
      <c r="G48" s="118">
        <f>I45*12/365</f>
        <v>14.660716422002368</v>
      </c>
      <c r="H48" s="114"/>
    </row>
    <row r="49" spans="1:9" ht="15" x14ac:dyDescent="0.25">
      <c r="C49" s="69" t="s">
        <v>64</v>
      </c>
      <c r="D49" s="69"/>
      <c r="E49" s="70"/>
      <c r="F49" s="71"/>
      <c r="G49" s="70"/>
      <c r="H49" s="70"/>
    </row>
    <row r="50" spans="1:9" x14ac:dyDescent="0.2">
      <c r="C50" s="110" t="s">
        <v>37</v>
      </c>
      <c r="D50" s="110"/>
      <c r="E50" s="110"/>
      <c r="F50" s="110"/>
      <c r="G50" s="110"/>
      <c r="H50" s="110"/>
    </row>
    <row r="51" spans="1:9" x14ac:dyDescent="0.2">
      <c r="A51" s="39"/>
      <c r="B51" s="40"/>
      <c r="C51" s="40"/>
      <c r="D51" s="40"/>
      <c r="F51" s="40"/>
      <c r="G51" s="40"/>
      <c r="H51" s="40"/>
      <c r="I51" s="40"/>
    </row>
    <row r="52" spans="1:9" x14ac:dyDescent="0.2">
      <c r="B52" s="27" t="s">
        <v>34</v>
      </c>
      <c r="C52" s="27"/>
      <c r="D52" s="27"/>
      <c r="E52" s="27"/>
      <c r="F52" s="27" t="s">
        <v>36</v>
      </c>
      <c r="G52" s="27"/>
      <c r="H52" s="27"/>
      <c r="I52" s="27"/>
    </row>
    <row r="53" spans="1:9" x14ac:dyDescent="0.2">
      <c r="B53" s="41"/>
      <c r="C53" s="41"/>
      <c r="D53" s="41"/>
      <c r="E53" s="27"/>
      <c r="F53" s="27"/>
      <c r="G53" s="27"/>
      <c r="H53" s="27"/>
      <c r="I53" s="27"/>
    </row>
    <row r="54" spans="1:9" x14ac:dyDescent="0.2">
      <c r="B54" s="41"/>
      <c r="C54" s="41"/>
      <c r="D54" s="41"/>
      <c r="E54" s="27"/>
      <c r="F54" s="111" t="s">
        <v>58</v>
      </c>
      <c r="G54" s="111"/>
      <c r="H54" s="111"/>
      <c r="I54" s="111"/>
    </row>
    <row r="55" spans="1:9" x14ac:dyDescent="0.2">
      <c r="B55" s="42"/>
      <c r="C55" s="42"/>
      <c r="D55" s="42"/>
      <c r="E55" s="27"/>
      <c r="F55" s="111"/>
      <c r="G55" s="111"/>
      <c r="H55" s="111"/>
      <c r="I55" s="111"/>
    </row>
    <row r="56" spans="1:9" x14ac:dyDescent="0.2">
      <c r="B56" s="27" t="s">
        <v>35</v>
      </c>
      <c r="C56" s="27"/>
      <c r="D56" s="27"/>
      <c r="E56" s="27"/>
      <c r="F56" s="27"/>
      <c r="G56" s="27"/>
      <c r="H56" s="27"/>
      <c r="I56" s="27"/>
    </row>
    <row r="57" spans="1:9" x14ac:dyDescent="0.2">
      <c r="I57" s="25" t="s">
        <v>76</v>
      </c>
    </row>
    <row r="58" spans="1:9" x14ac:dyDescent="0.2">
      <c r="B58" s="25" t="s">
        <v>53</v>
      </c>
    </row>
  </sheetData>
  <sheetProtection algorithmName="SHA-512" hashValue="nWrA8dRjeeb3jiHqBnbAQ1AK4vQX/3HBCuBznhixPmAZdpUqkpQ94CiRVktxGtrfNK1nRsLKwpTM6qFKAWXgZg==" saltValue="ley1+SplnQ0zewSmuFutfg==" spinCount="100000" sheet="1" formatCells="0" formatColumns="0" formatRows="0" insertColumns="0" insertRows="0" insertHyperlinks="0" deleteColumns="0" deleteRows="0" sort="0" autoFilter="0" pivotTables="0"/>
  <protectedRanges>
    <protectedRange sqref="I37" name="Range1"/>
  </protectedRanges>
  <mergeCells count="41">
    <mergeCell ref="C28:D28"/>
    <mergeCell ref="C8:D8"/>
    <mergeCell ref="B9:B14"/>
    <mergeCell ref="B16:B21"/>
    <mergeCell ref="C21:D21"/>
    <mergeCell ref="C23:D23"/>
    <mergeCell ref="C24:D24"/>
    <mergeCell ref="C25:D25"/>
    <mergeCell ref="C26:D26"/>
    <mergeCell ref="C16:D16"/>
    <mergeCell ref="C17:D17"/>
    <mergeCell ref="C18:D18"/>
    <mergeCell ref="C19:D19"/>
    <mergeCell ref="C12:D12"/>
    <mergeCell ref="C13:D13"/>
    <mergeCell ref="C14:D14"/>
    <mergeCell ref="C27:D27"/>
    <mergeCell ref="A2:D2"/>
    <mergeCell ref="A3:D3"/>
    <mergeCell ref="F6:G6"/>
    <mergeCell ref="H6:I6"/>
    <mergeCell ref="A5:E5"/>
    <mergeCell ref="C11:D11"/>
    <mergeCell ref="A6:C6"/>
    <mergeCell ref="D6:E6"/>
    <mergeCell ref="F54:I55"/>
    <mergeCell ref="A1:I1"/>
    <mergeCell ref="C50:H50"/>
    <mergeCell ref="E47:F47"/>
    <mergeCell ref="G47:H47"/>
    <mergeCell ref="E48:F48"/>
    <mergeCell ref="G48:H48"/>
    <mergeCell ref="B23:B28"/>
    <mergeCell ref="C29:H29"/>
    <mergeCell ref="F45:H45"/>
    <mergeCell ref="C9:D9"/>
    <mergeCell ref="F2:I2"/>
    <mergeCell ref="A4:E4"/>
    <mergeCell ref="F4:I4"/>
    <mergeCell ref="C20:D20"/>
    <mergeCell ref="C10:D10"/>
  </mergeCells>
  <pageMargins left="0.7" right="0.7" top="0.5" bottom="0.5" header="0.3" footer="0.3"/>
  <pageSetup orientation="portrait" horizontalDpi="4294967295" verticalDpi="4294967295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</sheetPr>
  <dimension ref="A1:I59"/>
  <sheetViews>
    <sheetView topLeftCell="A28" zoomScaleNormal="100" workbookViewId="0">
      <selection activeCell="I12" sqref="I12"/>
    </sheetView>
  </sheetViews>
  <sheetFormatPr defaultRowHeight="12.75" x14ac:dyDescent="0.2"/>
  <cols>
    <col min="1" max="1" width="7.5703125" customWidth="1"/>
    <col min="2" max="2" width="6.7109375" customWidth="1"/>
    <col min="3" max="3" width="9.5703125" customWidth="1"/>
    <col min="4" max="4" width="18.42578125" customWidth="1"/>
    <col min="7" max="7" width="9.42578125" bestFit="1" customWidth="1"/>
    <col min="9" max="9" width="10.42578125" bestFit="1" customWidth="1"/>
  </cols>
  <sheetData>
    <row r="1" spans="1:9" ht="15" x14ac:dyDescent="0.25">
      <c r="A1" s="117" t="s">
        <v>61</v>
      </c>
      <c r="B1" s="117"/>
      <c r="C1" s="117"/>
      <c r="D1" s="117"/>
      <c r="E1" s="117"/>
      <c r="F1" s="117"/>
      <c r="G1" s="117"/>
      <c r="H1" s="117"/>
      <c r="I1" s="117"/>
    </row>
    <row r="2" spans="1:9" x14ac:dyDescent="0.2">
      <c r="A2" s="25"/>
      <c r="B2" s="25"/>
      <c r="C2" s="25"/>
      <c r="D2" s="25"/>
      <c r="E2" s="25"/>
      <c r="F2" s="27"/>
      <c r="G2" s="27"/>
      <c r="H2" s="27"/>
      <c r="I2" s="27"/>
    </row>
    <row r="3" spans="1:9" x14ac:dyDescent="0.2">
      <c r="A3" s="98" t="s">
        <v>0</v>
      </c>
      <c r="B3" s="99"/>
      <c r="C3" s="99"/>
      <c r="D3" s="100"/>
      <c r="E3" s="45" t="s">
        <v>26</v>
      </c>
      <c r="F3" s="98" t="s">
        <v>27</v>
      </c>
      <c r="G3" s="99"/>
      <c r="H3" s="99"/>
      <c r="I3" s="100"/>
    </row>
    <row r="4" spans="1:9" x14ac:dyDescent="0.2">
      <c r="A4" s="89"/>
      <c r="B4" s="90"/>
      <c r="C4" s="90"/>
      <c r="D4" s="91"/>
      <c r="E4" s="3"/>
      <c r="F4" s="14" t="s">
        <v>28</v>
      </c>
      <c r="G4" s="83"/>
      <c r="H4" s="15" t="s">
        <v>29</v>
      </c>
      <c r="I4" s="84"/>
    </row>
    <row r="5" spans="1:9" x14ac:dyDescent="0.2">
      <c r="A5" s="101" t="s">
        <v>1</v>
      </c>
      <c r="B5" s="102"/>
      <c r="C5" s="102"/>
      <c r="D5" s="102"/>
      <c r="E5" s="103"/>
      <c r="F5" s="104" t="s">
        <v>2</v>
      </c>
      <c r="G5" s="105"/>
      <c r="H5" s="105"/>
      <c r="I5" s="106"/>
    </row>
    <row r="6" spans="1:9" x14ac:dyDescent="0.2">
      <c r="A6" s="89"/>
      <c r="B6" s="90"/>
      <c r="C6" s="90"/>
      <c r="D6" s="90"/>
      <c r="E6" s="91"/>
      <c r="F6" s="14" t="s">
        <v>28</v>
      </c>
      <c r="G6" s="85"/>
      <c r="H6" s="15" t="s">
        <v>29</v>
      </c>
      <c r="I6" s="86"/>
    </row>
    <row r="7" spans="1:9" ht="13.5" thickBot="1" x14ac:dyDescent="0.25">
      <c r="A7" s="92" t="s">
        <v>30</v>
      </c>
      <c r="B7" s="93"/>
      <c r="C7" s="93"/>
      <c r="D7" s="94"/>
      <c r="E7" s="95"/>
      <c r="F7" s="92" t="s">
        <v>43</v>
      </c>
      <c r="G7" s="93"/>
      <c r="H7" s="94"/>
      <c r="I7" s="95"/>
    </row>
    <row r="8" spans="1:9" ht="3.75" hidden="1" customHeight="1" thickBot="1" x14ac:dyDescent="0.25">
      <c r="A8" s="16"/>
      <c r="B8" s="21"/>
      <c r="C8" s="126"/>
      <c r="D8" s="127"/>
      <c r="E8" s="18"/>
      <c r="F8" s="18"/>
      <c r="G8" s="18"/>
      <c r="H8" s="18"/>
      <c r="I8" s="18"/>
    </row>
    <row r="9" spans="1:9" ht="13.5" thickBot="1" x14ac:dyDescent="0.25">
      <c r="A9" s="16"/>
      <c r="B9" s="17"/>
      <c r="C9" s="96"/>
      <c r="D9" s="97"/>
      <c r="E9" s="18" t="s">
        <v>69</v>
      </c>
      <c r="F9" s="18" t="s">
        <v>70</v>
      </c>
      <c r="G9" s="18" t="s">
        <v>71</v>
      </c>
      <c r="H9" s="18" t="s">
        <v>72</v>
      </c>
      <c r="I9" s="18" t="s">
        <v>73</v>
      </c>
    </row>
    <row r="10" spans="1:9" ht="13.5" thickBot="1" x14ac:dyDescent="0.25">
      <c r="A10" s="16"/>
      <c r="B10" s="107" t="s">
        <v>3</v>
      </c>
      <c r="C10" s="96" t="s">
        <v>4</v>
      </c>
      <c r="D10" s="97"/>
      <c r="E10" s="72">
        <v>2432</v>
      </c>
      <c r="F10" s="73">
        <v>2432</v>
      </c>
      <c r="G10" s="73">
        <v>2432</v>
      </c>
      <c r="H10" s="73">
        <v>2432</v>
      </c>
      <c r="I10" s="73">
        <v>2432</v>
      </c>
    </row>
    <row r="11" spans="1:9" ht="13.5" thickBot="1" x14ac:dyDescent="0.25">
      <c r="A11" s="16"/>
      <c r="B11" s="108"/>
      <c r="C11" s="96" t="s">
        <v>39</v>
      </c>
      <c r="D11" s="97"/>
      <c r="E11" s="74">
        <v>0</v>
      </c>
      <c r="F11" s="19">
        <v>152</v>
      </c>
      <c r="G11" s="19">
        <v>304</v>
      </c>
      <c r="H11" s="19">
        <v>456</v>
      </c>
      <c r="I11" s="19">
        <v>608</v>
      </c>
    </row>
    <row r="12" spans="1:9" ht="13.5" thickBot="1" x14ac:dyDescent="0.25">
      <c r="A12" s="16"/>
      <c r="B12" s="108"/>
      <c r="C12" s="96" t="s">
        <v>40</v>
      </c>
      <c r="D12" s="97"/>
      <c r="E12" s="75">
        <v>2432</v>
      </c>
      <c r="F12" s="19">
        <v>2584</v>
      </c>
      <c r="G12" s="19">
        <v>2736</v>
      </c>
      <c r="H12" s="19">
        <v>2888</v>
      </c>
      <c r="I12" s="19">
        <v>3040</v>
      </c>
    </row>
    <row r="13" spans="1:9" ht="13.5" thickBot="1" x14ac:dyDescent="0.25">
      <c r="A13" s="16"/>
      <c r="B13" s="109"/>
      <c r="C13" s="96" t="s">
        <v>8</v>
      </c>
      <c r="D13" s="97"/>
      <c r="E13" s="75">
        <v>364.8</v>
      </c>
      <c r="F13" s="20">
        <v>387.6</v>
      </c>
      <c r="G13" s="20">
        <v>410.4</v>
      </c>
      <c r="H13" s="20">
        <v>433.2</v>
      </c>
      <c r="I13" s="19">
        <v>456</v>
      </c>
    </row>
    <row r="14" spans="1:9" ht="13.5" thickBot="1" x14ac:dyDescent="0.25">
      <c r="A14" s="16"/>
      <c r="B14" s="21"/>
      <c r="C14" s="96" t="s">
        <v>9</v>
      </c>
      <c r="D14" s="97"/>
      <c r="E14" s="75">
        <v>2796.8</v>
      </c>
      <c r="F14" s="20">
        <v>2971.6</v>
      </c>
      <c r="G14" s="20">
        <v>3146.4</v>
      </c>
      <c r="H14" s="20">
        <v>3321.2</v>
      </c>
      <c r="I14" s="19">
        <v>3496</v>
      </c>
    </row>
    <row r="15" spans="1:9" ht="3" customHeight="1" thickBot="1" x14ac:dyDescent="0.25">
      <c r="A15" s="16"/>
      <c r="B15" s="21"/>
      <c r="C15" s="96"/>
      <c r="D15" s="97"/>
      <c r="E15" s="18"/>
      <c r="F15" s="18"/>
      <c r="G15" s="18"/>
      <c r="H15" s="18"/>
      <c r="I15" s="18"/>
    </row>
    <row r="16" spans="1:9" ht="13.5" thickBot="1" x14ac:dyDescent="0.25">
      <c r="A16" s="16"/>
      <c r="B16" s="21"/>
      <c r="C16" s="96" t="s">
        <v>10</v>
      </c>
      <c r="D16" s="97"/>
      <c r="E16" s="76">
        <v>3040</v>
      </c>
      <c r="F16" s="77">
        <v>3040</v>
      </c>
      <c r="G16" s="77">
        <v>3040</v>
      </c>
      <c r="H16" s="77">
        <v>3040</v>
      </c>
      <c r="I16" s="77">
        <v>3040</v>
      </c>
    </row>
    <row r="17" spans="1:9" ht="13.5" thickBot="1" x14ac:dyDescent="0.25">
      <c r="A17" s="16"/>
      <c r="B17" s="107" t="s">
        <v>11</v>
      </c>
      <c r="C17" s="96" t="s">
        <v>39</v>
      </c>
      <c r="D17" s="97"/>
      <c r="E17" s="74">
        <v>0</v>
      </c>
      <c r="F17" s="19">
        <v>152</v>
      </c>
      <c r="G17" s="19">
        <v>304</v>
      </c>
      <c r="H17" s="19">
        <v>456</v>
      </c>
      <c r="I17" s="19">
        <v>608</v>
      </c>
    </row>
    <row r="18" spans="1:9" ht="13.5" thickBot="1" x14ac:dyDescent="0.25">
      <c r="A18" s="16"/>
      <c r="B18" s="108"/>
      <c r="C18" s="96" t="s">
        <v>41</v>
      </c>
      <c r="D18" s="97"/>
      <c r="E18" s="78">
        <v>3040</v>
      </c>
      <c r="F18" s="79">
        <v>3192</v>
      </c>
      <c r="G18" s="79">
        <v>3344</v>
      </c>
      <c r="H18" s="79">
        <v>3496</v>
      </c>
      <c r="I18" s="79">
        <v>3648</v>
      </c>
    </row>
    <row r="19" spans="1:9" ht="13.5" thickBot="1" x14ac:dyDescent="0.25">
      <c r="A19" s="16"/>
      <c r="B19" s="108"/>
      <c r="C19" s="96" t="s">
        <v>8</v>
      </c>
      <c r="D19" s="97"/>
      <c r="E19" s="74">
        <v>456</v>
      </c>
      <c r="F19" s="20">
        <v>478.8</v>
      </c>
      <c r="G19" s="20">
        <v>501.6</v>
      </c>
      <c r="H19" s="20">
        <v>524.4</v>
      </c>
      <c r="I19" s="20">
        <v>547.20000000000005</v>
      </c>
    </row>
    <row r="20" spans="1:9" ht="13.5" thickBot="1" x14ac:dyDescent="0.25">
      <c r="A20" s="16"/>
      <c r="B20" s="109"/>
      <c r="C20" s="96" t="s">
        <v>15</v>
      </c>
      <c r="D20" s="97"/>
      <c r="E20" s="74">
        <v>3496</v>
      </c>
      <c r="F20" s="20">
        <v>3670.8</v>
      </c>
      <c r="G20" s="20">
        <v>3845.6</v>
      </c>
      <c r="H20" s="20">
        <v>4020.4</v>
      </c>
      <c r="I20" s="20">
        <v>4195.2</v>
      </c>
    </row>
    <row r="21" spans="1:9" ht="2.25" customHeight="1" thickBot="1" x14ac:dyDescent="0.25">
      <c r="A21" s="16"/>
      <c r="B21" s="21"/>
      <c r="C21" s="96"/>
      <c r="D21" s="97"/>
      <c r="E21" s="18"/>
      <c r="F21" s="18"/>
      <c r="G21" s="18"/>
      <c r="H21" s="18"/>
      <c r="I21" s="18"/>
    </row>
    <row r="22" spans="1:9" ht="13.5" thickBot="1" x14ac:dyDescent="0.25">
      <c r="A22" s="16"/>
      <c r="B22" s="107" t="s">
        <v>16</v>
      </c>
      <c r="C22" s="96" t="s">
        <v>4</v>
      </c>
      <c r="D22" s="97"/>
      <c r="E22" s="76">
        <v>3648</v>
      </c>
      <c r="F22" s="77">
        <v>3648</v>
      </c>
      <c r="G22" s="77">
        <v>3648</v>
      </c>
      <c r="H22" s="77">
        <v>3648</v>
      </c>
      <c r="I22" s="77">
        <v>3648</v>
      </c>
    </row>
    <row r="23" spans="1:9" ht="13.5" thickBot="1" x14ac:dyDescent="0.25">
      <c r="A23" s="16"/>
      <c r="B23" s="108"/>
      <c r="C23" s="96" t="s">
        <v>39</v>
      </c>
      <c r="D23" s="97"/>
      <c r="E23" s="74">
        <v>0</v>
      </c>
      <c r="F23" s="19">
        <v>152</v>
      </c>
      <c r="G23" s="19">
        <v>304</v>
      </c>
      <c r="H23" s="19">
        <v>456</v>
      </c>
      <c r="I23" s="19">
        <v>608</v>
      </c>
    </row>
    <row r="24" spans="1:9" ht="13.5" thickBot="1" x14ac:dyDescent="0.25">
      <c r="A24" s="16"/>
      <c r="B24" s="108"/>
      <c r="C24" s="96" t="s">
        <v>41</v>
      </c>
      <c r="D24" s="97"/>
      <c r="E24" s="74">
        <v>3648</v>
      </c>
      <c r="F24" s="19">
        <v>3800</v>
      </c>
      <c r="G24" s="19">
        <v>3952</v>
      </c>
      <c r="H24" s="19">
        <v>4104</v>
      </c>
      <c r="I24" s="19">
        <v>4256</v>
      </c>
    </row>
    <row r="25" spans="1:9" ht="13.5" thickBot="1" x14ac:dyDescent="0.25">
      <c r="A25" s="16"/>
      <c r="B25" s="108"/>
      <c r="C25" s="96" t="s">
        <v>8</v>
      </c>
      <c r="D25" s="97"/>
      <c r="E25" s="75">
        <v>547.20000000000005</v>
      </c>
      <c r="F25" s="19">
        <v>570</v>
      </c>
      <c r="G25" s="20">
        <v>592.79999999999995</v>
      </c>
      <c r="H25" s="20">
        <v>615.6</v>
      </c>
      <c r="I25" s="20">
        <v>638.4</v>
      </c>
    </row>
    <row r="26" spans="1:9" ht="13.5" thickBot="1" x14ac:dyDescent="0.25">
      <c r="A26" s="16"/>
      <c r="B26" s="109"/>
      <c r="C26" s="96" t="s">
        <v>15</v>
      </c>
      <c r="D26" s="97"/>
      <c r="E26" s="75">
        <v>4195.2</v>
      </c>
      <c r="F26" s="19">
        <v>4370</v>
      </c>
      <c r="G26" s="20">
        <v>4544.8</v>
      </c>
      <c r="H26" s="20">
        <v>4719.6000000000004</v>
      </c>
      <c r="I26" s="20">
        <v>4894.3999999999996</v>
      </c>
    </row>
    <row r="27" spans="1:9" s="2" customFormat="1" x14ac:dyDescent="0.2">
      <c r="A27" s="80"/>
      <c r="B27" s="80"/>
      <c r="C27" s="112" t="s">
        <v>17</v>
      </c>
      <c r="D27" s="112"/>
      <c r="E27" s="112"/>
      <c r="F27" s="112"/>
      <c r="G27" s="112"/>
      <c r="H27" s="112"/>
      <c r="I27" s="80"/>
    </row>
    <row r="28" spans="1:9" x14ac:dyDescent="0.2">
      <c r="A28" s="23" t="s">
        <v>54</v>
      </c>
      <c r="B28" s="4"/>
      <c r="C28" s="88" t="s">
        <v>74</v>
      </c>
      <c r="D28" s="4"/>
      <c r="E28" s="23" t="s">
        <v>44</v>
      </c>
      <c r="F28" s="23"/>
      <c r="G28" s="87">
        <v>0</v>
      </c>
      <c r="H28" s="16"/>
      <c r="I28" s="23"/>
    </row>
    <row r="29" spans="1:9" x14ac:dyDescent="0.2">
      <c r="A29" s="16"/>
      <c r="B29" s="16"/>
      <c r="C29" s="23"/>
      <c r="D29" s="23"/>
      <c r="E29" s="23"/>
      <c r="F29" s="16"/>
      <c r="G29" s="29"/>
      <c r="H29" s="16"/>
      <c r="I29" s="23"/>
    </row>
    <row r="30" spans="1:9" x14ac:dyDescent="0.2">
      <c r="A30" s="24" t="s">
        <v>18</v>
      </c>
      <c r="B30" s="16"/>
      <c r="C30" s="16"/>
      <c r="D30" s="16"/>
      <c r="E30" s="16"/>
      <c r="F30" s="16"/>
      <c r="G30" s="16"/>
      <c r="H30" s="16"/>
      <c r="I30" s="11">
        <v>0</v>
      </c>
    </row>
    <row r="31" spans="1:9" x14ac:dyDescent="0.2">
      <c r="A31" s="24" t="s">
        <v>19</v>
      </c>
      <c r="B31" s="16"/>
      <c r="C31" s="16"/>
      <c r="D31" s="16"/>
      <c r="E31" s="16"/>
      <c r="F31" s="16"/>
      <c r="G31" s="16"/>
      <c r="H31" s="16"/>
      <c r="I31" s="23"/>
    </row>
    <row r="32" spans="1:9" x14ac:dyDescent="0.2">
      <c r="A32" s="24" t="s">
        <v>20</v>
      </c>
      <c r="B32" s="16"/>
      <c r="C32" s="16"/>
      <c r="D32" s="16"/>
      <c r="E32" s="16"/>
      <c r="F32" s="16"/>
      <c r="G32" s="16"/>
      <c r="H32" s="16"/>
      <c r="I32" s="23"/>
    </row>
    <row r="33" spans="1:9" x14ac:dyDescent="0.2">
      <c r="A33" s="7"/>
      <c r="B33" s="24" t="s">
        <v>22</v>
      </c>
      <c r="C33" s="25"/>
      <c r="D33" s="24"/>
      <c r="E33" s="4"/>
      <c r="F33" s="23" t="s">
        <v>21</v>
      </c>
      <c r="G33" s="16"/>
      <c r="H33" s="16"/>
      <c r="I33" s="26">
        <f>E33*13.8</f>
        <v>0</v>
      </c>
    </row>
    <row r="34" spans="1:9" x14ac:dyDescent="0.2">
      <c r="A34" s="8"/>
      <c r="B34" s="24" t="s">
        <v>38</v>
      </c>
      <c r="C34" s="25"/>
      <c r="D34" s="24"/>
      <c r="E34" s="6"/>
      <c r="F34" s="23" t="s">
        <v>21</v>
      </c>
      <c r="G34" s="16"/>
      <c r="H34" s="16"/>
      <c r="I34" s="26">
        <f>E34*13.8</f>
        <v>0</v>
      </c>
    </row>
    <row r="35" spans="1:9" x14ac:dyDescent="0.2">
      <c r="A35" s="27"/>
      <c r="B35" s="27"/>
      <c r="C35" s="27" t="s">
        <v>25</v>
      </c>
      <c r="D35" s="27"/>
      <c r="E35" s="28">
        <v>400</v>
      </c>
      <c r="F35" s="27"/>
      <c r="G35" s="27"/>
      <c r="H35" s="27"/>
      <c r="I35" s="28">
        <v>400</v>
      </c>
    </row>
    <row r="36" spans="1:9" x14ac:dyDescent="0.2">
      <c r="A36" s="25"/>
      <c r="B36" s="25"/>
      <c r="C36" s="24" t="s">
        <v>57</v>
      </c>
      <c r="D36" s="24"/>
      <c r="E36" s="25"/>
      <c r="F36" s="25"/>
      <c r="G36" s="25"/>
      <c r="H36" s="25"/>
      <c r="I36" s="31">
        <v>0</v>
      </c>
    </row>
    <row r="37" spans="1:9" x14ac:dyDescent="0.2">
      <c r="A37" s="16"/>
      <c r="B37" s="29"/>
      <c r="C37" s="24" t="s">
        <v>49</v>
      </c>
      <c r="D37" s="24"/>
      <c r="E37" s="30"/>
      <c r="F37" s="23"/>
      <c r="G37" s="16"/>
      <c r="H37" s="16"/>
      <c r="I37" s="31">
        <f>((I30+I33+I34+I36+I35)*0.03)</f>
        <v>12</v>
      </c>
    </row>
    <row r="38" spans="1:9" x14ac:dyDescent="0.2">
      <c r="A38" s="16"/>
      <c r="B38" s="29"/>
      <c r="C38" s="24" t="s">
        <v>46</v>
      </c>
      <c r="D38" s="24"/>
      <c r="E38" s="30"/>
      <c r="F38" s="23"/>
      <c r="G38" s="16"/>
      <c r="H38" s="16"/>
      <c r="I38" s="31">
        <f>((I30+I33+I34+I35+I36+I37)*0.01)</f>
        <v>4.12</v>
      </c>
    </row>
    <row r="39" spans="1:9" x14ac:dyDescent="0.2">
      <c r="A39" s="16"/>
      <c r="B39" s="29"/>
      <c r="C39" s="24" t="s">
        <v>47</v>
      </c>
      <c r="D39" s="24"/>
      <c r="E39" s="30"/>
      <c r="F39" s="23"/>
      <c r="G39" s="16"/>
      <c r="H39" s="16"/>
      <c r="I39" s="31">
        <f>((I30+I34+I35+I33+I36+I37+I38)*0.02)</f>
        <v>8.3224</v>
      </c>
    </row>
    <row r="40" spans="1:9" x14ac:dyDescent="0.2">
      <c r="A40" s="25"/>
      <c r="B40" s="25"/>
      <c r="C40" s="24" t="s">
        <v>56</v>
      </c>
      <c r="D40" s="24"/>
      <c r="E40" s="25"/>
      <c r="F40" s="25"/>
      <c r="G40" s="25"/>
      <c r="H40" s="25"/>
      <c r="I40" s="31">
        <f>((I30+I35+I33+I34+I36+I37+I38+I39)*-0.0282)</f>
        <v>-11.969275680000001</v>
      </c>
    </row>
    <row r="41" spans="1:9" x14ac:dyDescent="0.2">
      <c r="A41" s="25"/>
      <c r="B41" s="25"/>
      <c r="C41" s="24" t="s">
        <v>59</v>
      </c>
      <c r="D41" s="24"/>
      <c r="E41" s="25"/>
      <c r="F41" s="25"/>
      <c r="G41" s="25"/>
      <c r="H41" s="25"/>
      <c r="I41" s="31">
        <f>((I30+I35+I33+I34+I36+I37+I38+I39+I40)*0.015)</f>
        <v>6.1870968648</v>
      </c>
    </row>
    <row r="42" spans="1:9" x14ac:dyDescent="0.2">
      <c r="A42" s="25"/>
      <c r="B42" s="25"/>
      <c r="C42" s="24" t="s">
        <v>68</v>
      </c>
      <c r="D42" s="24"/>
      <c r="E42" s="25"/>
      <c r="F42" s="25"/>
      <c r="G42" s="25"/>
      <c r="H42" s="25"/>
      <c r="I42" s="31">
        <f>(I30+I35+I33+I34+I36+I37+I38+I39+I40+I41)*0.015</f>
        <v>6.2799033177720007</v>
      </c>
    </row>
    <row r="43" spans="1:9" x14ac:dyDescent="0.2">
      <c r="A43" s="25"/>
      <c r="B43" s="25"/>
      <c r="C43" s="25"/>
      <c r="D43" s="25"/>
      <c r="E43" s="25"/>
      <c r="F43" s="113" t="s">
        <v>24</v>
      </c>
      <c r="G43" s="113"/>
      <c r="H43" s="113"/>
      <c r="I43" s="33">
        <f>SUM(I30:I42)</f>
        <v>424.94012450257202</v>
      </c>
    </row>
    <row r="44" spans="1:9" x14ac:dyDescent="0.2">
      <c r="A44" s="25"/>
      <c r="B44" s="25"/>
      <c r="C44" s="25"/>
      <c r="D44" s="25"/>
      <c r="E44" s="25"/>
      <c r="F44" s="25"/>
      <c r="G44" s="25"/>
      <c r="H44" s="25"/>
      <c r="I44" s="25"/>
    </row>
    <row r="45" spans="1:9" x14ac:dyDescent="0.2">
      <c r="A45" s="25"/>
      <c r="B45" s="25"/>
      <c r="C45" s="81" t="s">
        <v>51</v>
      </c>
      <c r="D45" s="81"/>
      <c r="E45" s="25"/>
      <c r="F45" s="25"/>
      <c r="G45" s="25"/>
      <c r="H45" s="25"/>
      <c r="I45" s="25"/>
    </row>
    <row r="46" spans="1:9" ht="15" x14ac:dyDescent="0.25">
      <c r="A46" s="25"/>
      <c r="B46" s="25"/>
      <c r="C46" s="37"/>
      <c r="D46" s="37"/>
      <c r="E46" s="114" t="s">
        <v>32</v>
      </c>
      <c r="F46" s="114"/>
      <c r="G46" s="114" t="s">
        <v>33</v>
      </c>
      <c r="H46" s="114"/>
      <c r="I46" s="25"/>
    </row>
    <row r="47" spans="1:9" ht="15" x14ac:dyDescent="0.25">
      <c r="A47" s="25"/>
      <c r="B47" s="25"/>
      <c r="C47" s="38" t="s">
        <v>31</v>
      </c>
      <c r="D47" s="38"/>
      <c r="E47" s="118">
        <f>I43</f>
        <v>424.94012450257202</v>
      </c>
      <c r="F47" s="114"/>
      <c r="G47" s="118">
        <f>I43*12/365</f>
        <v>13.970634230221547</v>
      </c>
      <c r="H47" s="114"/>
      <c r="I47" s="25"/>
    </row>
    <row r="48" spans="1:9" ht="15" x14ac:dyDescent="0.25">
      <c r="A48" s="25"/>
      <c r="B48" s="25"/>
      <c r="C48" s="69" t="s">
        <v>66</v>
      </c>
      <c r="D48" s="69"/>
      <c r="E48" s="70"/>
      <c r="F48" s="71"/>
      <c r="G48" s="70"/>
      <c r="H48" s="70"/>
      <c r="I48" s="25"/>
    </row>
    <row r="49" spans="1:9" x14ac:dyDescent="0.2">
      <c r="A49" s="110" t="s">
        <v>37</v>
      </c>
      <c r="B49" s="110"/>
      <c r="C49" s="110"/>
      <c r="D49" s="110"/>
      <c r="E49" s="110"/>
      <c r="F49" s="110"/>
      <c r="G49" s="110"/>
      <c r="H49" s="110"/>
      <c r="I49" s="110"/>
    </row>
    <row r="50" spans="1:9" x14ac:dyDescent="0.2">
      <c r="A50" s="39"/>
      <c r="B50" s="39"/>
      <c r="C50" s="39"/>
      <c r="D50" s="39"/>
      <c r="E50" s="25"/>
      <c r="F50" s="39"/>
      <c r="G50" s="39"/>
      <c r="H50" s="39"/>
      <c r="I50" s="39"/>
    </row>
    <row r="51" spans="1:9" x14ac:dyDescent="0.2">
      <c r="A51" s="39"/>
      <c r="B51" s="40"/>
      <c r="C51" s="40"/>
      <c r="D51" s="40"/>
      <c r="E51" s="25"/>
      <c r="F51" s="40"/>
      <c r="G51" s="40"/>
      <c r="H51" s="40"/>
      <c r="I51" s="40"/>
    </row>
    <row r="52" spans="1:9" x14ac:dyDescent="0.2">
      <c r="A52" s="27"/>
      <c r="B52" s="27" t="s">
        <v>34</v>
      </c>
      <c r="C52" s="27"/>
      <c r="D52" s="27"/>
      <c r="E52" s="27"/>
      <c r="F52" s="27" t="s">
        <v>36</v>
      </c>
      <c r="G52" s="27"/>
      <c r="H52" s="27"/>
      <c r="I52" s="27"/>
    </row>
    <row r="53" spans="1:9" x14ac:dyDescent="0.2">
      <c r="A53" s="27"/>
      <c r="B53" s="41"/>
      <c r="C53" s="41"/>
      <c r="D53" s="41"/>
      <c r="E53" s="27"/>
      <c r="F53" s="27"/>
      <c r="G53" s="27"/>
      <c r="H53" s="27"/>
      <c r="I53" s="27"/>
    </row>
    <row r="54" spans="1:9" x14ac:dyDescent="0.2">
      <c r="A54" s="27"/>
      <c r="B54" s="41"/>
      <c r="C54" s="41"/>
      <c r="D54" s="41"/>
      <c r="E54" s="27"/>
      <c r="F54" s="111" t="s">
        <v>58</v>
      </c>
      <c r="G54" s="111"/>
      <c r="H54" s="111"/>
      <c r="I54" s="111"/>
    </row>
    <row r="55" spans="1:9" x14ac:dyDescent="0.2">
      <c r="A55" s="27"/>
      <c r="B55" s="42"/>
      <c r="C55" s="42"/>
      <c r="D55" s="42"/>
      <c r="E55" s="27"/>
      <c r="F55" s="111"/>
      <c r="G55" s="111"/>
      <c r="H55" s="111"/>
      <c r="I55" s="111"/>
    </row>
    <row r="56" spans="1:9" x14ac:dyDescent="0.2">
      <c r="A56" s="27"/>
      <c r="B56" s="27" t="s">
        <v>55</v>
      </c>
      <c r="C56" s="27"/>
      <c r="D56" s="27"/>
      <c r="E56" s="27"/>
      <c r="F56" s="27"/>
      <c r="G56" s="27"/>
      <c r="H56" s="27"/>
      <c r="I56" s="27"/>
    </row>
    <row r="57" spans="1:9" x14ac:dyDescent="0.2">
      <c r="A57" s="25"/>
      <c r="B57" s="25"/>
      <c r="C57" s="25"/>
      <c r="D57" s="25"/>
      <c r="E57" s="25"/>
      <c r="F57" s="25"/>
      <c r="G57" s="25"/>
      <c r="H57" s="25"/>
      <c r="I57" s="25" t="s">
        <v>76</v>
      </c>
    </row>
    <row r="58" spans="1:9" x14ac:dyDescent="0.2">
      <c r="A58" s="25"/>
      <c r="B58" s="25" t="s">
        <v>53</v>
      </c>
      <c r="C58" s="25"/>
      <c r="D58" s="25"/>
      <c r="E58" s="25"/>
      <c r="F58" s="25"/>
      <c r="G58" s="25"/>
      <c r="H58" s="25"/>
      <c r="I58" s="25"/>
    </row>
    <row r="59" spans="1:9" x14ac:dyDescent="0.2">
      <c r="A59" s="25"/>
      <c r="B59" s="25"/>
      <c r="C59" s="25"/>
      <c r="D59" s="25"/>
      <c r="E59" s="25"/>
      <c r="F59" s="25"/>
      <c r="G59" s="25"/>
      <c r="H59" s="25"/>
      <c r="I59" s="25"/>
    </row>
  </sheetData>
  <sheetProtection algorithmName="SHA-512" hashValue="E+pAzSC6vt2WbZdRyowL/ILN77s0Hap+VeHk2OZSnVkCsuHR5/owURqIKkvGToqEa7KCEkYfGT7wRGE5SPNzTQ==" saltValue="7Gyb0lXAGNbId3O6nTkqrw==" spinCount="100000" sheet="1" formatCells="0" formatColumns="0" formatRows="0" insertColumns="0" insertRows="0" insertHyperlinks="0" deleteColumns="0" deleteRows="0" sort="0" autoFilter="0" pivotTables="0"/>
  <protectedRanges>
    <protectedRange sqref="I36" name="Range1"/>
  </protectedRanges>
  <mergeCells count="41">
    <mergeCell ref="F5:I5"/>
    <mergeCell ref="A6:E6"/>
    <mergeCell ref="A1:I1"/>
    <mergeCell ref="E46:F46"/>
    <mergeCell ref="G46:H46"/>
    <mergeCell ref="F3:I3"/>
    <mergeCell ref="A5:E5"/>
    <mergeCell ref="A3:D3"/>
    <mergeCell ref="A4:D4"/>
    <mergeCell ref="H7:I7"/>
    <mergeCell ref="F7:G7"/>
    <mergeCell ref="C8:D8"/>
    <mergeCell ref="C12:D12"/>
    <mergeCell ref="C13:D13"/>
    <mergeCell ref="C9:D9"/>
    <mergeCell ref="C10:D10"/>
    <mergeCell ref="C11:D11"/>
    <mergeCell ref="D7:E7"/>
    <mergeCell ref="A7:C7"/>
    <mergeCell ref="F54:I55"/>
    <mergeCell ref="A49:I49"/>
    <mergeCell ref="E47:F47"/>
    <mergeCell ref="G47:H47"/>
    <mergeCell ref="B10:B13"/>
    <mergeCell ref="B17:B20"/>
    <mergeCell ref="B22:B26"/>
    <mergeCell ref="C27:H27"/>
    <mergeCell ref="F43:H43"/>
    <mergeCell ref="C14:D14"/>
    <mergeCell ref="C15:D15"/>
    <mergeCell ref="C16:D16"/>
    <mergeCell ref="C17:D17"/>
    <mergeCell ref="C18:D18"/>
    <mergeCell ref="C24:D24"/>
    <mergeCell ref="C25:D25"/>
    <mergeCell ref="C26:D26"/>
    <mergeCell ref="C19:D19"/>
    <mergeCell ref="C20:D20"/>
    <mergeCell ref="C22:D22"/>
    <mergeCell ref="C21:D21"/>
    <mergeCell ref="C23:D23"/>
  </mergeCells>
  <pageMargins left="0.7" right="0.7" top="0.5" bottom="0.5" header="0.3" footer="0.3"/>
  <pageSetup orientation="portrait" horizontalDpi="4294967295" verticalDpi="4294967295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70C0"/>
  </sheetPr>
  <dimension ref="A1:I59"/>
  <sheetViews>
    <sheetView topLeftCell="A34" workbookViewId="0">
      <selection activeCell="G57" sqref="G57"/>
    </sheetView>
  </sheetViews>
  <sheetFormatPr defaultRowHeight="12.75" x14ac:dyDescent="0.2"/>
  <cols>
    <col min="1" max="1" width="9.5703125" customWidth="1"/>
    <col min="2" max="2" width="5" customWidth="1"/>
    <col min="3" max="3" width="9.140625" customWidth="1"/>
    <col min="4" max="4" width="20" customWidth="1"/>
    <col min="7" max="7" width="9.42578125" bestFit="1" customWidth="1"/>
    <col min="8" max="8" width="9.7109375" customWidth="1"/>
    <col min="9" max="9" width="10.42578125" bestFit="1" customWidth="1"/>
  </cols>
  <sheetData>
    <row r="1" spans="1:9" ht="15" x14ac:dyDescent="0.25">
      <c r="A1" s="117" t="s">
        <v>62</v>
      </c>
      <c r="B1" s="117"/>
      <c r="C1" s="117"/>
      <c r="D1" s="117"/>
      <c r="E1" s="117"/>
      <c r="F1" s="117"/>
      <c r="G1" s="117"/>
      <c r="H1" s="117"/>
      <c r="I1" s="117"/>
    </row>
    <row r="2" spans="1:9" x14ac:dyDescent="0.2">
      <c r="A2" s="25"/>
      <c r="B2" s="25"/>
      <c r="C2" s="25"/>
      <c r="D2" s="25"/>
      <c r="E2" s="25"/>
      <c r="F2" s="27"/>
      <c r="G2" s="27"/>
      <c r="H2" s="27"/>
      <c r="I2" s="27"/>
    </row>
    <row r="3" spans="1:9" x14ac:dyDescent="0.2">
      <c r="A3" s="101" t="s">
        <v>0</v>
      </c>
      <c r="B3" s="102"/>
      <c r="C3" s="102"/>
      <c r="D3" s="103"/>
      <c r="E3" s="82" t="s">
        <v>26</v>
      </c>
      <c r="F3" s="101" t="s">
        <v>27</v>
      </c>
      <c r="G3" s="102"/>
      <c r="H3" s="102"/>
      <c r="I3" s="103"/>
    </row>
    <row r="4" spans="1:9" x14ac:dyDescent="0.2">
      <c r="A4" s="89"/>
      <c r="B4" s="90"/>
      <c r="C4" s="90"/>
      <c r="D4" s="91"/>
      <c r="E4" s="3"/>
      <c r="F4" s="14" t="s">
        <v>28</v>
      </c>
      <c r="G4" s="83"/>
      <c r="H4" s="15" t="s">
        <v>29</v>
      </c>
      <c r="I4" s="84"/>
    </row>
    <row r="5" spans="1:9" x14ac:dyDescent="0.2">
      <c r="A5" s="128" t="s">
        <v>1</v>
      </c>
      <c r="B5" s="129"/>
      <c r="C5" s="129"/>
      <c r="D5" s="129"/>
      <c r="E5" s="130"/>
      <c r="F5" s="104" t="s">
        <v>2</v>
      </c>
      <c r="G5" s="105"/>
      <c r="H5" s="105"/>
      <c r="I5" s="106"/>
    </row>
    <row r="6" spans="1:9" x14ac:dyDescent="0.2">
      <c r="A6" s="89"/>
      <c r="B6" s="90"/>
      <c r="C6" s="90"/>
      <c r="D6" s="90"/>
      <c r="E6" s="91"/>
      <c r="F6" s="14" t="s">
        <v>28</v>
      </c>
      <c r="G6" s="85"/>
      <c r="H6" s="15" t="s">
        <v>29</v>
      </c>
      <c r="I6" s="86"/>
    </row>
    <row r="7" spans="1:9" x14ac:dyDescent="0.2">
      <c r="A7" s="92" t="s">
        <v>30</v>
      </c>
      <c r="B7" s="93"/>
      <c r="C7" s="93"/>
      <c r="D7" s="94"/>
      <c r="E7" s="95"/>
      <c r="F7" s="92" t="s">
        <v>43</v>
      </c>
      <c r="G7" s="93"/>
      <c r="H7" s="94"/>
      <c r="I7" s="95"/>
    </row>
    <row r="8" spans="1:9" ht="0.75" customHeight="1" thickBot="1" x14ac:dyDescent="0.25">
      <c r="A8" s="16"/>
      <c r="B8" s="21"/>
      <c r="C8" s="126"/>
      <c r="D8" s="127"/>
      <c r="E8" s="18"/>
      <c r="F8" s="18"/>
      <c r="G8" s="18"/>
      <c r="H8" s="18"/>
      <c r="I8" s="18"/>
    </row>
    <row r="9" spans="1:9" ht="13.5" thickBot="1" x14ac:dyDescent="0.25">
      <c r="A9" s="16"/>
      <c r="B9" s="17"/>
      <c r="C9" s="96"/>
      <c r="D9" s="97"/>
      <c r="E9" s="18" t="s">
        <v>69</v>
      </c>
      <c r="F9" s="18" t="s">
        <v>70</v>
      </c>
      <c r="G9" s="18" t="s">
        <v>71</v>
      </c>
      <c r="H9" s="18" t="s">
        <v>72</v>
      </c>
      <c r="I9" s="18" t="s">
        <v>73</v>
      </c>
    </row>
    <row r="10" spans="1:9" ht="13.5" thickBot="1" x14ac:dyDescent="0.25">
      <c r="A10" s="16"/>
      <c r="B10" s="107" t="s">
        <v>3</v>
      </c>
      <c r="C10" s="96" t="s">
        <v>4</v>
      </c>
      <c r="D10" s="97"/>
      <c r="E10" s="72">
        <v>2067.1999999999998</v>
      </c>
      <c r="F10" s="73">
        <v>2067.1999999999998</v>
      </c>
      <c r="G10" s="73">
        <v>2067.1999999999998</v>
      </c>
      <c r="H10" s="73">
        <v>2067.1999999999998</v>
      </c>
      <c r="I10" s="73">
        <v>2067.1999999999998</v>
      </c>
    </row>
    <row r="11" spans="1:9" ht="13.5" thickBot="1" x14ac:dyDescent="0.25">
      <c r="A11" s="16"/>
      <c r="B11" s="108"/>
      <c r="C11" s="96" t="s">
        <v>39</v>
      </c>
      <c r="D11" s="97"/>
      <c r="E11" s="74">
        <v>0</v>
      </c>
      <c r="F11" s="19">
        <v>152</v>
      </c>
      <c r="G11" s="19">
        <v>304</v>
      </c>
      <c r="H11" s="19">
        <v>456</v>
      </c>
      <c r="I11" s="19">
        <v>608</v>
      </c>
    </row>
    <row r="12" spans="1:9" ht="13.5" thickBot="1" x14ac:dyDescent="0.25">
      <c r="A12" s="16"/>
      <c r="B12" s="108"/>
      <c r="C12" s="96" t="s">
        <v>40</v>
      </c>
      <c r="D12" s="97"/>
      <c r="E12" s="75">
        <v>2067.1999999999998</v>
      </c>
      <c r="F12" s="20">
        <v>2219.1999999999998</v>
      </c>
      <c r="G12" s="20">
        <v>2371.1999999999998</v>
      </c>
      <c r="H12" s="20">
        <v>2523.1999999999998</v>
      </c>
      <c r="I12" s="20">
        <v>2675.2</v>
      </c>
    </row>
    <row r="13" spans="1:9" ht="13.5" thickBot="1" x14ac:dyDescent="0.25">
      <c r="A13" s="16"/>
      <c r="B13" s="109"/>
      <c r="C13" s="96" t="s">
        <v>8</v>
      </c>
      <c r="D13" s="97"/>
      <c r="E13" s="75">
        <v>310.08</v>
      </c>
      <c r="F13" s="20">
        <v>332.88</v>
      </c>
      <c r="G13" s="20">
        <v>355.68</v>
      </c>
      <c r="H13" s="20">
        <v>378.48</v>
      </c>
      <c r="I13" s="20">
        <v>401.28</v>
      </c>
    </row>
    <row r="14" spans="1:9" ht="13.5" thickBot="1" x14ac:dyDescent="0.25">
      <c r="A14" s="16"/>
      <c r="B14" s="21"/>
      <c r="C14" s="96" t="s">
        <v>24</v>
      </c>
      <c r="D14" s="97"/>
      <c r="E14" s="75">
        <v>2377.2800000000002</v>
      </c>
      <c r="F14" s="20">
        <v>2552.08</v>
      </c>
      <c r="G14" s="20">
        <v>2726.88</v>
      </c>
      <c r="H14" s="20">
        <v>2901.68</v>
      </c>
      <c r="I14" s="20">
        <v>3076.48</v>
      </c>
    </row>
    <row r="15" spans="1:9" ht="3.75" customHeight="1" thickBot="1" x14ac:dyDescent="0.25">
      <c r="A15" s="16"/>
      <c r="B15" s="21"/>
      <c r="C15" s="96"/>
      <c r="D15" s="97"/>
      <c r="E15" s="18"/>
      <c r="F15" s="18"/>
      <c r="G15" s="18"/>
      <c r="H15" s="18"/>
      <c r="I15" s="18"/>
    </row>
    <row r="16" spans="1:9" ht="13.5" thickBot="1" x14ac:dyDescent="0.25">
      <c r="A16" s="16"/>
      <c r="B16" s="21"/>
      <c r="C16" s="96" t="s">
        <v>10</v>
      </c>
      <c r="D16" s="97"/>
      <c r="E16" s="76">
        <v>2584</v>
      </c>
      <c r="F16" s="77">
        <v>2584</v>
      </c>
      <c r="G16" s="77">
        <v>2584</v>
      </c>
      <c r="H16" s="77">
        <v>2584</v>
      </c>
      <c r="I16" s="77">
        <v>2584</v>
      </c>
    </row>
    <row r="17" spans="1:9" ht="13.5" thickBot="1" x14ac:dyDescent="0.25">
      <c r="A17" s="16"/>
      <c r="B17" s="107" t="s">
        <v>11</v>
      </c>
      <c r="C17" s="96" t="s">
        <v>39</v>
      </c>
      <c r="D17" s="97"/>
      <c r="E17" s="74">
        <v>0</v>
      </c>
      <c r="F17" s="19">
        <v>152</v>
      </c>
      <c r="G17" s="19">
        <v>304</v>
      </c>
      <c r="H17" s="19">
        <v>456</v>
      </c>
      <c r="I17" s="19">
        <v>608</v>
      </c>
    </row>
    <row r="18" spans="1:9" ht="13.5" thickBot="1" x14ac:dyDescent="0.25">
      <c r="A18" s="16"/>
      <c r="B18" s="108"/>
      <c r="C18" s="96" t="s">
        <v>41</v>
      </c>
      <c r="D18" s="97"/>
      <c r="E18" s="74">
        <v>2584</v>
      </c>
      <c r="F18" s="19">
        <v>2736</v>
      </c>
      <c r="G18" s="19">
        <v>2888</v>
      </c>
      <c r="H18" s="19">
        <v>3040</v>
      </c>
      <c r="I18" s="19">
        <v>3192</v>
      </c>
    </row>
    <row r="19" spans="1:9" ht="13.5" thickBot="1" x14ac:dyDescent="0.25">
      <c r="A19" s="16"/>
      <c r="B19" s="108"/>
      <c r="C19" s="96" t="s">
        <v>8</v>
      </c>
      <c r="D19" s="97"/>
      <c r="E19" s="75">
        <v>387.6</v>
      </c>
      <c r="F19" s="20">
        <v>410.4</v>
      </c>
      <c r="G19" s="20">
        <v>433.2</v>
      </c>
      <c r="H19" s="19">
        <v>456</v>
      </c>
      <c r="I19" s="20">
        <v>478.8</v>
      </c>
    </row>
    <row r="20" spans="1:9" ht="13.5" thickBot="1" x14ac:dyDescent="0.25">
      <c r="A20" s="16"/>
      <c r="B20" s="109"/>
      <c r="C20" s="96" t="s">
        <v>42</v>
      </c>
      <c r="D20" s="97"/>
      <c r="E20" s="75">
        <v>2971.6</v>
      </c>
      <c r="F20" s="20">
        <v>3146.4</v>
      </c>
      <c r="G20" s="20">
        <v>3321.2</v>
      </c>
      <c r="H20" s="19">
        <v>3496</v>
      </c>
      <c r="I20" s="20">
        <v>3670.8</v>
      </c>
    </row>
    <row r="21" spans="1:9" ht="3.75" customHeight="1" thickBot="1" x14ac:dyDescent="0.25">
      <c r="A21" s="16"/>
      <c r="B21" s="21"/>
      <c r="C21" s="96"/>
      <c r="D21" s="97"/>
      <c r="E21" s="18"/>
      <c r="F21" s="18"/>
      <c r="G21" s="18"/>
      <c r="H21" s="18"/>
      <c r="I21" s="18"/>
    </row>
    <row r="22" spans="1:9" ht="13.5" thickBot="1" x14ac:dyDescent="0.25">
      <c r="A22" s="16"/>
      <c r="B22" s="107" t="s">
        <v>16</v>
      </c>
      <c r="C22" s="96" t="s">
        <v>4</v>
      </c>
      <c r="D22" s="97"/>
      <c r="E22" s="72">
        <v>3100.8</v>
      </c>
      <c r="F22" s="73">
        <v>3100.8</v>
      </c>
      <c r="G22" s="73">
        <v>3100.8</v>
      </c>
      <c r="H22" s="73">
        <v>3100.8</v>
      </c>
      <c r="I22" s="73">
        <v>3100.8</v>
      </c>
    </row>
    <row r="23" spans="1:9" ht="13.5" thickBot="1" x14ac:dyDescent="0.25">
      <c r="A23" s="16"/>
      <c r="B23" s="108"/>
      <c r="C23" s="96" t="s">
        <v>39</v>
      </c>
      <c r="D23" s="97"/>
      <c r="E23" s="74">
        <v>0</v>
      </c>
      <c r="F23" s="19">
        <v>152</v>
      </c>
      <c r="G23" s="19">
        <v>304</v>
      </c>
      <c r="H23" s="19">
        <v>456</v>
      </c>
      <c r="I23" s="19">
        <v>608</v>
      </c>
    </row>
    <row r="24" spans="1:9" ht="13.5" thickBot="1" x14ac:dyDescent="0.25">
      <c r="A24" s="16"/>
      <c r="B24" s="108"/>
      <c r="C24" s="96" t="s">
        <v>41</v>
      </c>
      <c r="D24" s="97"/>
      <c r="E24" s="75">
        <v>3100.8</v>
      </c>
      <c r="F24" s="20">
        <v>3252.8</v>
      </c>
      <c r="G24" s="20">
        <v>3404.8</v>
      </c>
      <c r="H24" s="20">
        <v>3556.8</v>
      </c>
      <c r="I24" s="20">
        <v>3708.8</v>
      </c>
    </row>
    <row r="25" spans="1:9" ht="13.5" thickBot="1" x14ac:dyDescent="0.25">
      <c r="A25" s="16"/>
      <c r="B25" s="108"/>
      <c r="C25" s="96" t="s">
        <v>8</v>
      </c>
      <c r="D25" s="97"/>
      <c r="E25" s="75">
        <v>465.12</v>
      </c>
      <c r="F25" s="20">
        <v>487.92</v>
      </c>
      <c r="G25" s="20">
        <v>510.72</v>
      </c>
      <c r="H25" s="20">
        <v>533.52</v>
      </c>
      <c r="I25" s="20">
        <v>556.32000000000005</v>
      </c>
    </row>
    <row r="26" spans="1:9" ht="13.5" thickBot="1" x14ac:dyDescent="0.25">
      <c r="A26" s="16"/>
      <c r="B26" s="109"/>
      <c r="C26" s="96" t="s">
        <v>42</v>
      </c>
      <c r="D26" s="97"/>
      <c r="E26" s="75">
        <v>3565.92</v>
      </c>
      <c r="F26" s="20">
        <v>3740.72</v>
      </c>
      <c r="G26" s="20">
        <v>3915.52</v>
      </c>
      <c r="H26" s="20">
        <v>4090.32</v>
      </c>
      <c r="I26" s="20">
        <v>4265.12</v>
      </c>
    </row>
    <row r="27" spans="1:9" x14ac:dyDescent="0.2">
      <c r="A27" s="16"/>
      <c r="B27" s="16"/>
      <c r="C27" s="112" t="s">
        <v>17</v>
      </c>
      <c r="D27" s="112"/>
      <c r="E27" s="112"/>
      <c r="F27" s="112"/>
      <c r="G27" s="112"/>
      <c r="H27" s="112"/>
      <c r="I27" s="16"/>
    </row>
    <row r="28" spans="1:9" x14ac:dyDescent="0.2">
      <c r="A28" s="88" t="s">
        <v>54</v>
      </c>
      <c r="B28" s="4"/>
      <c r="C28" s="88" t="s">
        <v>74</v>
      </c>
      <c r="D28" s="4"/>
      <c r="E28" s="23" t="s">
        <v>44</v>
      </c>
      <c r="F28" s="23"/>
      <c r="G28" s="87"/>
      <c r="H28" s="16"/>
      <c r="I28" s="23"/>
    </row>
    <row r="29" spans="1:9" x14ac:dyDescent="0.2">
      <c r="A29" s="16"/>
      <c r="B29" s="16"/>
      <c r="C29" s="16"/>
      <c r="D29" s="16"/>
      <c r="E29" s="16"/>
      <c r="F29" s="16"/>
      <c r="G29" s="16"/>
      <c r="H29" s="16"/>
      <c r="I29" s="16"/>
    </row>
    <row r="30" spans="1:9" x14ac:dyDescent="0.2">
      <c r="A30" s="24" t="s">
        <v>18</v>
      </c>
      <c r="B30" s="16"/>
      <c r="C30" s="16"/>
      <c r="D30" s="16"/>
      <c r="E30" s="16"/>
      <c r="F30" s="16"/>
      <c r="G30" s="16"/>
      <c r="H30" s="16"/>
      <c r="I30" s="11">
        <v>0</v>
      </c>
    </row>
    <row r="31" spans="1:9" x14ac:dyDescent="0.2">
      <c r="A31" s="24" t="s">
        <v>19</v>
      </c>
      <c r="B31" s="16"/>
      <c r="C31" s="16"/>
      <c r="D31" s="16"/>
      <c r="E31" s="16"/>
      <c r="F31" s="16"/>
      <c r="G31" s="16"/>
      <c r="H31" s="16"/>
      <c r="I31" s="23"/>
    </row>
    <row r="32" spans="1:9" x14ac:dyDescent="0.2">
      <c r="A32" s="24" t="s">
        <v>20</v>
      </c>
      <c r="B32" s="16"/>
      <c r="C32" s="16"/>
      <c r="D32" s="16"/>
      <c r="E32" s="16"/>
      <c r="F32" s="16"/>
      <c r="G32" s="16"/>
      <c r="H32" s="16"/>
      <c r="I32" s="23"/>
    </row>
    <row r="33" spans="1:9" x14ac:dyDescent="0.2">
      <c r="A33" s="7"/>
      <c r="B33" s="24" t="s">
        <v>22</v>
      </c>
      <c r="C33" s="25"/>
      <c r="D33" s="24"/>
      <c r="E33" s="4">
        <v>0</v>
      </c>
      <c r="F33" s="23" t="s">
        <v>21</v>
      </c>
      <c r="G33" s="16"/>
      <c r="H33" s="16"/>
      <c r="I33" s="26">
        <f>E33*13.8</f>
        <v>0</v>
      </c>
    </row>
    <row r="34" spans="1:9" x14ac:dyDescent="0.2">
      <c r="A34" s="8"/>
      <c r="B34" s="24" t="s">
        <v>38</v>
      </c>
      <c r="C34" s="25"/>
      <c r="D34" s="24"/>
      <c r="E34" s="6">
        <v>0</v>
      </c>
      <c r="F34" s="23" t="s">
        <v>21</v>
      </c>
      <c r="G34" s="16"/>
      <c r="H34" s="16"/>
      <c r="I34" s="26">
        <f>E34*13.8</f>
        <v>0</v>
      </c>
    </row>
    <row r="35" spans="1:9" x14ac:dyDescent="0.2">
      <c r="A35" s="27"/>
      <c r="B35" s="27"/>
      <c r="C35" s="27" t="s">
        <v>25</v>
      </c>
      <c r="D35" s="27"/>
      <c r="E35" s="28">
        <v>400</v>
      </c>
      <c r="F35" s="27"/>
      <c r="G35" s="27"/>
      <c r="H35" s="27"/>
      <c r="I35" s="28">
        <v>400</v>
      </c>
    </row>
    <row r="36" spans="1:9" x14ac:dyDescent="0.2">
      <c r="A36" s="16"/>
      <c r="B36" s="29"/>
      <c r="C36" s="24" t="s">
        <v>57</v>
      </c>
      <c r="D36" s="24"/>
      <c r="E36" s="30"/>
      <c r="F36" s="23"/>
      <c r="G36" s="16"/>
      <c r="H36" s="16"/>
      <c r="I36" s="31">
        <v>0</v>
      </c>
    </row>
    <row r="37" spans="1:9" x14ac:dyDescent="0.2">
      <c r="A37" s="16"/>
      <c r="B37" s="29"/>
      <c r="C37" s="24" t="s">
        <v>49</v>
      </c>
      <c r="D37" s="24"/>
      <c r="E37" s="30"/>
      <c r="F37" s="23"/>
      <c r="G37" s="16"/>
      <c r="H37" s="16"/>
      <c r="I37" s="31">
        <f>((I30+I33+I34+I35+I36)*0.03)</f>
        <v>12</v>
      </c>
    </row>
    <row r="38" spans="1:9" x14ac:dyDescent="0.2">
      <c r="A38" s="16"/>
      <c r="B38" s="29"/>
      <c r="C38" s="24" t="s">
        <v>46</v>
      </c>
      <c r="D38" s="24"/>
      <c r="E38" s="30"/>
      <c r="F38" s="23"/>
      <c r="G38" s="16"/>
      <c r="H38" s="16"/>
      <c r="I38" s="31">
        <f>((I30+I33+I34+I35+I36+I37)*0.01)</f>
        <v>4.12</v>
      </c>
    </row>
    <row r="39" spans="1:9" x14ac:dyDescent="0.2">
      <c r="A39" s="16"/>
      <c r="B39" s="29"/>
      <c r="C39" s="24" t="s">
        <v>47</v>
      </c>
      <c r="D39" s="24"/>
      <c r="E39" s="30"/>
      <c r="F39" s="23"/>
      <c r="G39" s="16"/>
      <c r="H39" s="16"/>
      <c r="I39" s="31">
        <f>((I30+I34+I35+I33+I36+I37+I38)*0.02)</f>
        <v>8.3224</v>
      </c>
    </row>
    <row r="40" spans="1:9" x14ac:dyDescent="0.2">
      <c r="A40" s="16"/>
      <c r="B40" s="29"/>
      <c r="C40" s="24" t="s">
        <v>56</v>
      </c>
      <c r="D40" s="24"/>
      <c r="E40" s="30"/>
      <c r="F40" s="23"/>
      <c r="G40" s="16"/>
      <c r="H40" s="16"/>
      <c r="I40" s="31">
        <f>((I30+I35+I33+I34+I36+I37+I38+I39)*-0.0282)</f>
        <v>-11.969275680000001</v>
      </c>
    </row>
    <row r="41" spans="1:9" x14ac:dyDescent="0.2">
      <c r="A41" s="16"/>
      <c r="B41" s="29"/>
      <c r="C41" s="24" t="s">
        <v>59</v>
      </c>
      <c r="D41" s="24"/>
      <c r="E41" s="30"/>
      <c r="F41" s="23"/>
      <c r="G41" s="16"/>
      <c r="H41" s="16"/>
      <c r="I41" s="31">
        <f>((I30+I35+I33+I34+I36+I37+I38+I39+I40)*0.015)</f>
        <v>6.1870968648</v>
      </c>
    </row>
    <row r="42" spans="1:9" x14ac:dyDescent="0.2">
      <c r="A42" s="16"/>
      <c r="B42" s="29"/>
      <c r="C42" s="24" t="s">
        <v>68</v>
      </c>
      <c r="D42" s="24"/>
      <c r="E42" s="30"/>
      <c r="F42" s="23"/>
      <c r="G42" s="16"/>
      <c r="H42" s="16"/>
      <c r="I42" s="31">
        <f>((I30+I35+I33+I34+I36+I37+I38+I39+I40+I41)*0.015)</f>
        <v>6.2799033177720007</v>
      </c>
    </row>
    <row r="43" spans="1:9" x14ac:dyDescent="0.2">
      <c r="A43" s="25"/>
      <c r="B43" s="25"/>
      <c r="C43" s="25"/>
      <c r="D43" s="25"/>
      <c r="E43" s="25"/>
      <c r="F43" s="113" t="s">
        <v>24</v>
      </c>
      <c r="G43" s="113"/>
      <c r="H43" s="113"/>
      <c r="I43" s="33">
        <f>SUM(I30:I42)</f>
        <v>424.94012450257202</v>
      </c>
    </row>
    <row r="44" spans="1:9" x14ac:dyDescent="0.2">
      <c r="A44" s="25"/>
      <c r="B44" s="25"/>
      <c r="C44" s="25"/>
      <c r="D44" s="25"/>
      <c r="E44" s="25"/>
      <c r="F44" s="25"/>
      <c r="G44" s="25"/>
      <c r="H44" s="25"/>
      <c r="I44" s="25"/>
    </row>
    <row r="45" spans="1:9" x14ac:dyDescent="0.2">
      <c r="A45" s="25"/>
      <c r="B45" s="25"/>
      <c r="C45" s="63" t="s">
        <v>51</v>
      </c>
      <c r="D45" s="63"/>
      <c r="E45" s="25"/>
      <c r="F45" s="25"/>
      <c r="G45" s="25"/>
      <c r="H45" s="25"/>
      <c r="I45" s="25"/>
    </row>
    <row r="46" spans="1:9" ht="15" x14ac:dyDescent="0.25">
      <c r="A46" s="25"/>
      <c r="B46" s="25"/>
      <c r="C46" s="37"/>
      <c r="D46" s="37"/>
      <c r="E46" s="114" t="s">
        <v>32</v>
      </c>
      <c r="F46" s="114"/>
      <c r="G46" s="114" t="s">
        <v>33</v>
      </c>
      <c r="H46" s="114"/>
      <c r="I46" s="25"/>
    </row>
    <row r="47" spans="1:9" ht="15" x14ac:dyDescent="0.25">
      <c r="A47" s="25"/>
      <c r="B47" s="25"/>
      <c r="C47" s="38" t="s">
        <v>31</v>
      </c>
      <c r="D47" s="38"/>
      <c r="E47" s="118">
        <f>I43</f>
        <v>424.94012450257202</v>
      </c>
      <c r="F47" s="114"/>
      <c r="G47" s="118">
        <f>I43*12/365</f>
        <v>13.970634230221547</v>
      </c>
      <c r="H47" s="114"/>
      <c r="I47" s="25"/>
    </row>
    <row r="48" spans="1:9" x14ac:dyDescent="0.2">
      <c r="A48" s="25"/>
      <c r="B48" s="25"/>
      <c r="C48" s="25" t="s">
        <v>67</v>
      </c>
      <c r="D48" s="25"/>
      <c r="E48" s="25"/>
      <c r="F48" s="25"/>
      <c r="G48" s="25"/>
      <c r="H48" s="25"/>
      <c r="I48" s="25"/>
    </row>
    <row r="49" spans="1:9" x14ac:dyDescent="0.2">
      <c r="A49" s="110" t="s">
        <v>37</v>
      </c>
      <c r="B49" s="110"/>
      <c r="C49" s="110"/>
      <c r="D49" s="110"/>
      <c r="E49" s="110"/>
      <c r="F49" s="110"/>
      <c r="G49" s="110"/>
      <c r="H49" s="110"/>
      <c r="I49" s="110"/>
    </row>
    <row r="50" spans="1:9" x14ac:dyDescent="0.2">
      <c r="A50" s="39"/>
      <c r="B50" s="39"/>
      <c r="C50" s="39"/>
      <c r="D50" s="39"/>
      <c r="E50" s="25"/>
      <c r="F50" s="39"/>
      <c r="G50" s="39"/>
      <c r="H50" s="39"/>
      <c r="I50" s="39"/>
    </row>
    <row r="51" spans="1:9" x14ac:dyDescent="0.2">
      <c r="A51" s="39"/>
      <c r="B51" s="40"/>
      <c r="C51" s="40"/>
      <c r="D51" s="40"/>
      <c r="E51" s="25"/>
      <c r="F51" s="40"/>
      <c r="G51" s="40"/>
      <c r="H51" s="40"/>
      <c r="I51" s="40"/>
    </row>
    <row r="52" spans="1:9" x14ac:dyDescent="0.2">
      <c r="A52" s="27"/>
      <c r="B52" s="27" t="s">
        <v>34</v>
      </c>
      <c r="C52" s="27"/>
      <c r="D52" s="27"/>
      <c r="E52" s="27"/>
      <c r="F52" s="27" t="s">
        <v>36</v>
      </c>
      <c r="G52" s="27"/>
      <c r="H52" s="27"/>
      <c r="I52" s="27"/>
    </row>
    <row r="53" spans="1:9" x14ac:dyDescent="0.2">
      <c r="A53" s="27"/>
      <c r="B53" s="41"/>
      <c r="C53" s="41"/>
      <c r="D53" s="41"/>
      <c r="E53" s="27"/>
      <c r="F53" s="27"/>
      <c r="G53" s="27"/>
      <c r="H53" s="27"/>
      <c r="I53" s="27"/>
    </row>
    <row r="54" spans="1:9" x14ac:dyDescent="0.2">
      <c r="A54" s="27"/>
      <c r="B54" s="41"/>
      <c r="C54" s="41"/>
      <c r="D54" s="41"/>
      <c r="E54" s="27"/>
      <c r="F54" s="111" t="s">
        <v>58</v>
      </c>
      <c r="G54" s="111"/>
      <c r="H54" s="111"/>
      <c r="I54" s="111"/>
    </row>
    <row r="55" spans="1:9" x14ac:dyDescent="0.2">
      <c r="A55" s="27"/>
      <c r="B55" s="42"/>
      <c r="C55" s="42"/>
      <c r="D55" s="42"/>
      <c r="E55" s="27"/>
      <c r="F55" s="111"/>
      <c r="G55" s="111"/>
      <c r="H55" s="111"/>
      <c r="I55" s="111"/>
    </row>
    <row r="56" spans="1:9" x14ac:dyDescent="0.2">
      <c r="A56" s="27"/>
      <c r="B56" s="27" t="s">
        <v>55</v>
      </c>
      <c r="C56" s="27"/>
      <c r="D56" s="27"/>
      <c r="E56" s="27"/>
      <c r="F56" s="27"/>
      <c r="G56" s="27"/>
      <c r="H56" s="27"/>
      <c r="I56" s="27"/>
    </row>
    <row r="57" spans="1:9" x14ac:dyDescent="0.2">
      <c r="A57" s="25"/>
      <c r="B57" s="25"/>
      <c r="C57" s="25"/>
      <c r="D57" s="25"/>
      <c r="E57" s="25"/>
      <c r="F57" s="25"/>
      <c r="G57" s="25"/>
      <c r="H57" s="25"/>
      <c r="I57" s="25" t="s">
        <v>76</v>
      </c>
    </row>
    <row r="58" spans="1:9" x14ac:dyDescent="0.2">
      <c r="A58" s="25"/>
      <c r="B58" s="25" t="s">
        <v>53</v>
      </c>
      <c r="C58" s="25"/>
      <c r="D58" s="25"/>
      <c r="E58" s="25"/>
      <c r="F58" s="25"/>
      <c r="G58" s="25"/>
      <c r="H58" s="25"/>
      <c r="I58" s="25"/>
    </row>
    <row r="59" spans="1:9" x14ac:dyDescent="0.2">
      <c r="A59" s="25"/>
      <c r="B59" s="25"/>
      <c r="C59" s="25"/>
      <c r="D59" s="25"/>
      <c r="E59" s="25"/>
      <c r="F59" s="25"/>
      <c r="G59" s="25"/>
      <c r="H59" s="25"/>
      <c r="I59" s="25"/>
    </row>
  </sheetData>
  <sheetProtection algorithmName="SHA-512" hashValue="zzB/1zB4KWCu6ovnJwyku6ruqnSth/yDaRxvBkwGlSB3SZYUMggPxMg0GCa2Hvm5DaG8WQAXydaXEQ/UWFccuA==" saltValue="5CnqINZt3nw/xxvEqhypCA==" spinCount="100000" sheet="1" formatCells="0" formatColumns="0" formatRows="0" insertColumns="0" insertRows="0" insertHyperlinks="0" deleteColumns="0" deleteRows="0" sort="0" autoFilter="0" pivotTables="0"/>
  <protectedRanges>
    <protectedRange sqref="I36" name="Range1"/>
  </protectedRanges>
  <mergeCells count="41">
    <mergeCell ref="A1:I1"/>
    <mergeCell ref="E46:F46"/>
    <mergeCell ref="G46:H46"/>
    <mergeCell ref="F3:I3"/>
    <mergeCell ref="A5:E5"/>
    <mergeCell ref="C14:D14"/>
    <mergeCell ref="C15:D15"/>
    <mergeCell ref="C16:D16"/>
    <mergeCell ref="C17:D17"/>
    <mergeCell ref="C18:D18"/>
    <mergeCell ref="C19:D19"/>
    <mergeCell ref="C20:D20"/>
    <mergeCell ref="H7:I7"/>
    <mergeCell ref="F7:G7"/>
    <mergeCell ref="C8:D8"/>
    <mergeCell ref="A3:D3"/>
    <mergeCell ref="A49:I49"/>
    <mergeCell ref="F54:I55"/>
    <mergeCell ref="E47:F47"/>
    <mergeCell ref="G47:H47"/>
    <mergeCell ref="B10:B13"/>
    <mergeCell ref="B17:B20"/>
    <mergeCell ref="B22:B26"/>
    <mergeCell ref="C27:H27"/>
    <mergeCell ref="F43:H43"/>
    <mergeCell ref="C10:D10"/>
    <mergeCell ref="C11:D11"/>
    <mergeCell ref="C12:D12"/>
    <mergeCell ref="C13:D13"/>
    <mergeCell ref="C26:D26"/>
    <mergeCell ref="C23:D23"/>
    <mergeCell ref="C24:D24"/>
    <mergeCell ref="C25:D25"/>
    <mergeCell ref="C9:D9"/>
    <mergeCell ref="F5:I5"/>
    <mergeCell ref="A6:E6"/>
    <mergeCell ref="A4:D4"/>
    <mergeCell ref="D7:E7"/>
    <mergeCell ref="A7:C7"/>
    <mergeCell ref="C21:D21"/>
    <mergeCell ref="C22:D22"/>
  </mergeCells>
  <pageMargins left="0.7" right="0.7" top="0.5" bottom="0.5" header="0.3" footer="0.3"/>
  <pageSetup orientation="portrait" horizontalDpi="4294967295" verticalDpi="4294967295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Comp Urban</vt:lpstr>
      <vt:lpstr>Comp Rural</vt:lpstr>
      <vt:lpstr>Host Urban</vt:lpstr>
      <vt:lpstr>Host Rural</vt:lpstr>
    </vt:vector>
  </TitlesOfParts>
  <Company>DMH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mqrussw</dc:creator>
  <cp:lastModifiedBy>Dickneite, Carol</cp:lastModifiedBy>
  <cp:lastPrinted>2019-07-09T14:02:40Z</cp:lastPrinted>
  <dcterms:created xsi:type="dcterms:W3CDTF">2012-07-03T17:39:42Z</dcterms:created>
  <dcterms:modified xsi:type="dcterms:W3CDTF">2021-08-19T19:42:46Z</dcterms:modified>
</cp:coreProperties>
</file>