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comments2.xml" ContentType="application/vnd.openxmlformats-officedocument.spreadsheetml.comments+xml"/>
  <Override PartName="/xl/tables/table3.xml" ContentType="application/vnd.openxmlformats-officedocument.spreadsheetml.table+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omments5.xml" ContentType="application/vnd.openxmlformats-officedocument.spreadsheetml.comment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zfileshare-v\DirectorMR\Carol\Web site posting documents\"/>
    </mc:Choice>
  </mc:AlternateContent>
  <bookViews>
    <workbookView xWindow="0" yWindow="0" windowWidth="16296" windowHeight="4428" tabRatio="720"/>
  </bookViews>
  <sheets>
    <sheet name="Implementation Instructions" sheetId="7" r:id="rId1"/>
    <sheet name="Pos.Neg Data" sheetId="1" r:id="rId2"/>
    <sheet name="Initial Competency Tracker" sheetId="2" r:id="rId3"/>
    <sheet name="On-going competency tracker" sheetId="3" r:id="rId4"/>
    <sheet name="Graphs" sheetId="5" r:id="rId5"/>
    <sheet name="Annuals graphs" sheetId="8" r:id="rId6"/>
  </sheets>
  <externalReferences>
    <externalReference r:id="rId7"/>
  </externalReferences>
  <definedNames>
    <definedName name="Holidays" localSheetId="0">'[1]Initial Competency Tracker'!$F$40:$F$45</definedName>
    <definedName name="Holidays">'Initial Competency Tracker'!$F$192:$F$197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4" i="5" l="1"/>
  <c r="D27" i="5"/>
  <c r="D15" i="5"/>
  <c r="C15" i="5"/>
  <c r="C27" i="5"/>
  <c r="C18" i="5"/>
  <c r="D6" i="5"/>
  <c r="C6" i="5"/>
  <c r="D21" i="5"/>
  <c r="C21" i="5"/>
  <c r="C7" i="5"/>
  <c r="B7" i="5" s="1"/>
  <c r="A4" i="8"/>
  <c r="B4" i="8" s="1"/>
  <c r="C64" i="8" l="1"/>
  <c r="B49" i="8"/>
  <c r="C49" i="8" s="1"/>
  <c r="C18" i="8"/>
  <c r="B64" i="8"/>
  <c r="B18" i="8"/>
  <c r="A49" i="8"/>
  <c r="D64" i="8"/>
  <c r="A18" i="8"/>
  <c r="B33" i="8"/>
  <c r="A33" i="8"/>
  <c r="A64" i="8"/>
  <c r="C33" i="8"/>
  <c r="D49" i="8"/>
  <c r="B27" i="5"/>
  <c r="D24" i="5"/>
  <c r="C24" i="5"/>
  <c r="A5" i="8"/>
  <c r="A65" i="8" l="1"/>
  <c r="A34" i="8"/>
  <c r="A19" i="8"/>
  <c r="A50" i="8"/>
  <c r="E49" i="8"/>
  <c r="A6" i="8"/>
  <c r="B5" i="8"/>
  <c r="D50" i="8" s="1"/>
  <c r="B65" i="8" l="1"/>
  <c r="C34" i="8"/>
  <c r="D65" i="8"/>
  <c r="C19" i="8"/>
  <c r="B34" i="8"/>
  <c r="C65" i="8"/>
  <c r="B50" i="8"/>
  <c r="C50" i="8" s="1"/>
  <c r="E50" i="8"/>
  <c r="A20" i="8"/>
  <c r="A51" i="8"/>
  <c r="A66" i="8"/>
  <c r="A35" i="8"/>
  <c r="B20" i="8"/>
  <c r="B35" i="8"/>
  <c r="C20" i="8"/>
  <c r="C66" i="8"/>
  <c r="B19" i="8"/>
  <c r="B6" i="8"/>
  <c r="D66" i="8" s="1"/>
  <c r="A7" i="8"/>
  <c r="D51" i="8" l="1"/>
  <c r="E51" i="8" s="1"/>
  <c r="C35" i="8"/>
  <c r="A52" i="8"/>
  <c r="A67" i="8"/>
  <c r="A36" i="8"/>
  <c r="B52" i="8"/>
  <c r="A21" i="8"/>
  <c r="B51" i="8"/>
  <c r="B66" i="8"/>
  <c r="B7" i="8"/>
  <c r="D67" i="8" s="1"/>
  <c r="A8" i="8"/>
  <c r="B67" i="8" l="1"/>
  <c r="C36" i="8"/>
  <c r="B21" i="8"/>
  <c r="C21" i="8"/>
  <c r="B36" i="8"/>
  <c r="C51" i="8"/>
  <c r="A53" i="8"/>
  <c r="A68" i="8"/>
  <c r="A37" i="8"/>
  <c r="A22" i="8"/>
  <c r="C67" i="8"/>
  <c r="D52" i="8"/>
  <c r="E52" i="8" s="1"/>
  <c r="C52" i="8"/>
  <c r="A9" i="8"/>
  <c r="B8" i="8"/>
  <c r="D53" i="8" s="1"/>
  <c r="D68" i="8" l="1"/>
  <c r="E53" i="8"/>
  <c r="B53" i="8"/>
  <c r="C53" i="8" s="1"/>
  <c r="B37" i="8"/>
  <c r="B68" i="8"/>
  <c r="B22" i="8"/>
  <c r="A54" i="8"/>
  <c r="A23" i="8"/>
  <c r="A69" i="8"/>
  <c r="A38" i="8"/>
  <c r="C22" i="8"/>
  <c r="C37" i="8"/>
  <c r="C68" i="8"/>
  <c r="A10" i="8"/>
  <c r="B9" i="8"/>
  <c r="C69" i="8" s="1"/>
  <c r="B69" i="8" l="1"/>
  <c r="B38" i="8"/>
  <c r="C38" i="8"/>
  <c r="C23" i="8"/>
  <c r="B23" i="8"/>
  <c r="B54" i="8"/>
  <c r="C54" i="8" s="1"/>
  <c r="A24" i="8"/>
  <c r="A55" i="8"/>
  <c r="A70" i="8"/>
  <c r="A39" i="8"/>
  <c r="D54" i="8"/>
  <c r="E54" i="8" s="1"/>
  <c r="D69" i="8"/>
  <c r="A11" i="8"/>
  <c r="B10" i="8"/>
  <c r="D55" i="8" s="1"/>
  <c r="C70" i="8" l="1"/>
  <c r="B55" i="8"/>
  <c r="D70" i="8"/>
  <c r="C55" i="8"/>
  <c r="E55" i="8"/>
  <c r="C24" i="8"/>
  <c r="B24" i="8"/>
  <c r="A25" i="8"/>
  <c r="A40" i="8"/>
  <c r="A56" i="8"/>
  <c r="D71" i="8"/>
  <c r="A71" i="8"/>
  <c r="B70" i="8"/>
  <c r="C39" i="8"/>
  <c r="B39" i="8"/>
  <c r="B11" i="8"/>
  <c r="B25" i="8" s="1"/>
  <c r="A12" i="8"/>
  <c r="C40" i="8" l="1"/>
  <c r="C25" i="8"/>
  <c r="D56" i="8"/>
  <c r="E56" i="8" s="1"/>
  <c r="B40" i="8"/>
  <c r="A57" i="8"/>
  <c r="A41" i="8"/>
  <c r="A26" i="8"/>
  <c r="A72" i="8"/>
  <c r="B56" i="8"/>
  <c r="C56" i="8" s="1"/>
  <c r="C71" i="8"/>
  <c r="B71" i="8"/>
  <c r="A13" i="8"/>
  <c r="B12" i="8"/>
  <c r="B57" i="8" s="1"/>
  <c r="C57" i="8" s="1"/>
  <c r="C72" i="8" l="1"/>
  <c r="D72" i="8"/>
  <c r="B26" i="8"/>
  <c r="B72" i="8"/>
  <c r="C26" i="8"/>
  <c r="C41" i="8"/>
  <c r="B41" i="8"/>
  <c r="A73" i="8"/>
  <c r="A42" i="8"/>
  <c r="A58" i="8"/>
  <c r="A27" i="8"/>
  <c r="D57" i="8"/>
  <c r="E57" i="8" s="1"/>
  <c r="A14" i="8"/>
  <c r="B13" i="8"/>
  <c r="D58" i="8" s="1"/>
  <c r="E58" i="8" l="1"/>
  <c r="B73" i="8"/>
  <c r="A59" i="8"/>
  <c r="A28" i="8"/>
  <c r="A43" i="8"/>
  <c r="A74" i="8"/>
  <c r="C27" i="8"/>
  <c r="B27" i="8"/>
  <c r="B42" i="8"/>
  <c r="C42" i="8"/>
  <c r="B58" i="8"/>
  <c r="C58" i="8" s="1"/>
  <c r="C73" i="8"/>
  <c r="D73" i="8"/>
  <c r="A15" i="8"/>
  <c r="B14" i="8"/>
  <c r="D74" i="8" s="1"/>
  <c r="B28" i="8" l="1"/>
  <c r="B15" i="8"/>
  <c r="B29" i="8" s="1"/>
  <c r="B30" i="8" s="1"/>
  <c r="A60" i="8"/>
  <c r="B75" i="8"/>
  <c r="A29" i="8"/>
  <c r="D60" i="8"/>
  <c r="D61" i="8" s="1"/>
  <c r="A44" i="8"/>
  <c r="B60" i="8"/>
  <c r="B61" i="8" s="1"/>
  <c r="A75" i="8"/>
  <c r="C75" i="8"/>
  <c r="C74" i="8"/>
  <c r="B74" i="8"/>
  <c r="D59" i="8"/>
  <c r="E59" i="8" s="1"/>
  <c r="C28" i="8"/>
  <c r="C43" i="8"/>
  <c r="B43" i="8"/>
  <c r="B59" i="8"/>
  <c r="C59" i="8" s="1"/>
  <c r="D9" i="5"/>
  <c r="B30" i="5"/>
  <c r="D11" i="5"/>
  <c r="C11" i="5"/>
  <c r="F9" i="1"/>
  <c r="B21" i="5"/>
  <c r="E18" i="5"/>
  <c r="D18" i="5"/>
  <c r="D10" i="5"/>
  <c r="C10" i="5"/>
  <c r="C9" i="5"/>
  <c r="C8" i="5"/>
  <c r="C30" i="5" s="1"/>
  <c r="K3" i="2"/>
  <c r="K4" i="2"/>
  <c r="K5" i="2"/>
  <c r="K6" i="2"/>
  <c r="K7" i="2"/>
  <c r="K8" i="2"/>
  <c r="K9" i="2"/>
  <c r="K10" i="2"/>
  <c r="K11" i="2"/>
  <c r="K12" i="2"/>
  <c r="K13" i="2"/>
  <c r="K14" i="2"/>
  <c r="K15" i="2"/>
  <c r="K16" i="2"/>
  <c r="K17" i="2"/>
  <c r="K18" i="2"/>
  <c r="K19" i="2"/>
  <c r="K20" i="2"/>
  <c r="K21" i="2"/>
  <c r="K22" i="2"/>
  <c r="K23" i="2"/>
  <c r="K24" i="2"/>
  <c r="K25" i="2"/>
  <c r="K26" i="2"/>
  <c r="K27" i="2"/>
  <c r="K28" i="2"/>
  <c r="K29" i="2"/>
  <c r="K30" i="2"/>
  <c r="K31" i="2"/>
  <c r="K32" i="2"/>
  <c r="K33" i="2"/>
  <c r="K34" i="2"/>
  <c r="K35" i="2"/>
  <c r="K36" i="2"/>
  <c r="K37" i="2"/>
  <c r="K38" i="2"/>
  <c r="K39" i="2"/>
  <c r="K40" i="2"/>
  <c r="K41" i="2"/>
  <c r="K42" i="2"/>
  <c r="K43" i="2"/>
  <c r="K44" i="2"/>
  <c r="K45" i="2"/>
  <c r="K46" i="2"/>
  <c r="K47" i="2"/>
  <c r="K48" i="2"/>
  <c r="K49" i="2"/>
  <c r="K50" i="2"/>
  <c r="K51" i="2"/>
  <c r="K52" i="2"/>
  <c r="K53" i="2"/>
  <c r="K54" i="2"/>
  <c r="K55" i="2"/>
  <c r="K56" i="2"/>
  <c r="K57" i="2"/>
  <c r="K58" i="2"/>
  <c r="K59" i="2"/>
  <c r="K60" i="2"/>
  <c r="K61" i="2"/>
  <c r="K62" i="2"/>
  <c r="K63" i="2"/>
  <c r="K64" i="2"/>
  <c r="K65" i="2"/>
  <c r="K66" i="2"/>
  <c r="K67" i="2"/>
  <c r="K68" i="2"/>
  <c r="K69" i="2"/>
  <c r="K70" i="2"/>
  <c r="K71" i="2"/>
  <c r="K72" i="2"/>
  <c r="K73" i="2"/>
  <c r="K74" i="2"/>
  <c r="K75" i="2"/>
  <c r="K76" i="2"/>
  <c r="K77" i="2"/>
  <c r="K78" i="2"/>
  <c r="K79" i="2"/>
  <c r="K80" i="2"/>
  <c r="K81" i="2"/>
  <c r="K82" i="2"/>
  <c r="K83" i="2"/>
  <c r="K84" i="2"/>
  <c r="K85" i="2"/>
  <c r="K86" i="2"/>
  <c r="K87" i="2"/>
  <c r="K88" i="2"/>
  <c r="K89" i="2"/>
  <c r="K90" i="2"/>
  <c r="K91" i="2"/>
  <c r="K92" i="2"/>
  <c r="K93" i="2"/>
  <c r="K94" i="2"/>
  <c r="K95" i="2"/>
  <c r="K96" i="2"/>
  <c r="K97" i="2"/>
  <c r="K98" i="2"/>
  <c r="K99" i="2"/>
  <c r="K100" i="2"/>
  <c r="K101" i="2"/>
  <c r="K102" i="2"/>
  <c r="K103" i="2"/>
  <c r="K104" i="2"/>
  <c r="K105" i="2"/>
  <c r="K106" i="2"/>
  <c r="K107" i="2"/>
  <c r="K108" i="2"/>
  <c r="K109" i="2"/>
  <c r="K110" i="2"/>
  <c r="K111" i="2"/>
  <c r="K112" i="2"/>
  <c r="K113" i="2"/>
  <c r="K114" i="2"/>
  <c r="K115" i="2"/>
  <c r="K116" i="2"/>
  <c r="K117" i="2"/>
  <c r="K118" i="2"/>
  <c r="K119" i="2"/>
  <c r="K120" i="2"/>
  <c r="K121" i="2"/>
  <c r="K122" i="2"/>
  <c r="K123" i="2"/>
  <c r="K124" i="2"/>
  <c r="K125" i="2"/>
  <c r="K126" i="2"/>
  <c r="K127" i="2"/>
  <c r="K128" i="2"/>
  <c r="K129" i="2"/>
  <c r="K130" i="2"/>
  <c r="K131" i="2"/>
  <c r="K132" i="2"/>
  <c r="K133" i="2"/>
  <c r="K134" i="2"/>
  <c r="K135" i="2"/>
  <c r="K136" i="2"/>
  <c r="K137" i="2"/>
  <c r="K138" i="2"/>
  <c r="K139" i="2"/>
  <c r="K140" i="2"/>
  <c r="K141" i="2"/>
  <c r="K142" i="2"/>
  <c r="K143" i="2"/>
  <c r="K144" i="2"/>
  <c r="K145" i="2"/>
  <c r="K146" i="2"/>
  <c r="K147" i="2"/>
  <c r="K148" i="2"/>
  <c r="K149" i="2"/>
  <c r="K150" i="2"/>
  <c r="K151" i="2"/>
  <c r="K152" i="2"/>
  <c r="K153" i="2"/>
  <c r="K154" i="2"/>
  <c r="K155" i="2"/>
  <c r="K156" i="2"/>
  <c r="K157" i="2"/>
  <c r="K158" i="2"/>
  <c r="K159" i="2"/>
  <c r="K2" i="2"/>
  <c r="H2" i="2"/>
  <c r="H3" i="2"/>
  <c r="H4" i="2"/>
  <c r="H5" i="2"/>
  <c r="H6" i="2"/>
  <c r="H7" i="2"/>
  <c r="H8" i="2"/>
  <c r="H9" i="2"/>
  <c r="H10" i="2"/>
  <c r="H11" i="2"/>
  <c r="H12" i="2"/>
  <c r="H13" i="2"/>
  <c r="H14" i="2"/>
  <c r="H15" i="2"/>
  <c r="H16" i="2"/>
  <c r="H17" i="2"/>
  <c r="H18" i="2"/>
  <c r="H19" i="2"/>
  <c r="H20" i="2"/>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 r="H52" i="2"/>
  <c r="H53" i="2"/>
  <c r="H54" i="2"/>
  <c r="H55" i="2"/>
  <c r="H56" i="2"/>
  <c r="H57" i="2"/>
  <c r="H58" i="2"/>
  <c r="H59" i="2"/>
  <c r="H60" i="2"/>
  <c r="H61" i="2"/>
  <c r="H62" i="2"/>
  <c r="H63" i="2"/>
  <c r="H64" i="2"/>
  <c r="H65" i="2"/>
  <c r="H66" i="2"/>
  <c r="H67" i="2"/>
  <c r="H68" i="2"/>
  <c r="H69" i="2"/>
  <c r="H70" i="2"/>
  <c r="H71" i="2"/>
  <c r="H72" i="2"/>
  <c r="H73" i="2"/>
  <c r="H74" i="2"/>
  <c r="H75" i="2"/>
  <c r="H76" i="2"/>
  <c r="H77" i="2"/>
  <c r="H78" i="2"/>
  <c r="H79" i="2"/>
  <c r="H80" i="2"/>
  <c r="H81" i="2"/>
  <c r="H82" i="2"/>
  <c r="H83" i="2"/>
  <c r="H84" i="2"/>
  <c r="H85" i="2"/>
  <c r="H86" i="2"/>
  <c r="H87" i="2"/>
  <c r="H88" i="2"/>
  <c r="H89" i="2"/>
  <c r="H90" i="2"/>
  <c r="H91" i="2"/>
  <c r="H92" i="2"/>
  <c r="H93" i="2"/>
  <c r="H94" i="2"/>
  <c r="H95" i="2"/>
  <c r="H96" i="2"/>
  <c r="H97" i="2"/>
  <c r="H98" i="2"/>
  <c r="H99" i="2"/>
  <c r="H100" i="2"/>
  <c r="H101" i="2"/>
  <c r="H102" i="2"/>
  <c r="H103" i="2"/>
  <c r="H104" i="2"/>
  <c r="H105" i="2"/>
  <c r="H106" i="2"/>
  <c r="H107" i="2"/>
  <c r="H108" i="2"/>
  <c r="H109" i="2"/>
  <c r="H110" i="2"/>
  <c r="H111" i="2"/>
  <c r="H112" i="2"/>
  <c r="H113" i="2"/>
  <c r="H114" i="2"/>
  <c r="H115" i="2"/>
  <c r="H116" i="2"/>
  <c r="H117" i="2"/>
  <c r="H118" i="2"/>
  <c r="H119" i="2"/>
  <c r="H120" i="2"/>
  <c r="H121" i="2"/>
  <c r="H122" i="2"/>
  <c r="H123" i="2"/>
  <c r="H124" i="2"/>
  <c r="H125" i="2"/>
  <c r="H126" i="2"/>
  <c r="H127" i="2"/>
  <c r="H128" i="2"/>
  <c r="H129" i="2"/>
  <c r="H130" i="2"/>
  <c r="H131" i="2"/>
  <c r="H132" i="2"/>
  <c r="H133" i="2"/>
  <c r="H134" i="2"/>
  <c r="H135" i="2"/>
  <c r="H136" i="2"/>
  <c r="H137" i="2"/>
  <c r="H138" i="2"/>
  <c r="H139" i="2"/>
  <c r="H140" i="2"/>
  <c r="H141" i="2"/>
  <c r="H142" i="2"/>
  <c r="H143" i="2"/>
  <c r="H144" i="2"/>
  <c r="H145" i="2"/>
  <c r="H146" i="2"/>
  <c r="H147" i="2"/>
  <c r="H148" i="2"/>
  <c r="H149" i="2"/>
  <c r="H150" i="2"/>
  <c r="H151" i="2"/>
  <c r="H152" i="2"/>
  <c r="H153" i="2"/>
  <c r="H154" i="2"/>
  <c r="H155" i="2"/>
  <c r="H156" i="2"/>
  <c r="H157" i="2"/>
  <c r="H158" i="2"/>
  <c r="H159" i="2"/>
  <c r="E6" i="2"/>
  <c r="E7" i="2"/>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E68" i="2"/>
  <c r="E69" i="2"/>
  <c r="E70" i="2"/>
  <c r="E71" i="2"/>
  <c r="E72" i="2"/>
  <c r="E73" i="2"/>
  <c r="E74" i="2"/>
  <c r="E75" i="2"/>
  <c r="E76" i="2"/>
  <c r="E77" i="2"/>
  <c r="E78" i="2"/>
  <c r="E79" i="2"/>
  <c r="E80" i="2"/>
  <c r="E81" i="2"/>
  <c r="E82" i="2"/>
  <c r="E83" i="2"/>
  <c r="E84" i="2"/>
  <c r="E85" i="2"/>
  <c r="E86" i="2"/>
  <c r="E87" i="2"/>
  <c r="E88" i="2"/>
  <c r="E89" i="2"/>
  <c r="E90" i="2"/>
  <c r="E91" i="2"/>
  <c r="E92" i="2"/>
  <c r="E93" i="2"/>
  <c r="E94" i="2"/>
  <c r="E95" i="2"/>
  <c r="E96" i="2"/>
  <c r="E97" i="2"/>
  <c r="E98" i="2"/>
  <c r="E99" i="2"/>
  <c r="E100" i="2"/>
  <c r="E101" i="2"/>
  <c r="E102" i="2"/>
  <c r="E103" i="2"/>
  <c r="E104" i="2"/>
  <c r="E105" i="2"/>
  <c r="E106" i="2"/>
  <c r="E107" i="2"/>
  <c r="E108" i="2"/>
  <c r="E109" i="2"/>
  <c r="E110" i="2"/>
  <c r="E111" i="2"/>
  <c r="E112" i="2"/>
  <c r="E113" i="2"/>
  <c r="E114" i="2"/>
  <c r="E115" i="2"/>
  <c r="E116" i="2"/>
  <c r="E117" i="2"/>
  <c r="E118" i="2"/>
  <c r="E119" i="2"/>
  <c r="E120" i="2"/>
  <c r="E121" i="2"/>
  <c r="E122" i="2"/>
  <c r="E123" i="2"/>
  <c r="E124" i="2"/>
  <c r="E125" i="2"/>
  <c r="E126" i="2"/>
  <c r="E127" i="2"/>
  <c r="E128" i="2"/>
  <c r="E129" i="2"/>
  <c r="E130" i="2"/>
  <c r="E131" i="2"/>
  <c r="E132" i="2"/>
  <c r="E133" i="2"/>
  <c r="E134" i="2"/>
  <c r="E135" i="2"/>
  <c r="E136" i="2"/>
  <c r="E137" i="2"/>
  <c r="E138" i="2"/>
  <c r="E139" i="2"/>
  <c r="E140" i="2"/>
  <c r="E141" i="2"/>
  <c r="E142" i="2"/>
  <c r="E143" i="2"/>
  <c r="E144" i="2"/>
  <c r="E145" i="2"/>
  <c r="E146" i="2"/>
  <c r="E147" i="2"/>
  <c r="E148" i="2"/>
  <c r="E149" i="2"/>
  <c r="E150" i="2"/>
  <c r="E151" i="2"/>
  <c r="E152" i="2"/>
  <c r="E153" i="2"/>
  <c r="E154" i="2"/>
  <c r="E155" i="2"/>
  <c r="E156" i="2"/>
  <c r="E157" i="2"/>
  <c r="E158" i="2"/>
  <c r="E159" i="2"/>
  <c r="E2" i="2"/>
  <c r="E3" i="2"/>
  <c r="E4" i="2"/>
  <c r="E5" i="2"/>
  <c r="B76" i="8" l="1"/>
  <c r="C44" i="8"/>
  <c r="C29" i="8"/>
  <c r="B44" i="8"/>
  <c r="B45" i="8" s="1"/>
  <c r="D75" i="8"/>
  <c r="D76" i="8" s="1"/>
  <c r="C76" i="8"/>
  <c r="C45" i="8"/>
  <c r="C30" i="8"/>
  <c r="C60" i="8"/>
  <c r="C61" i="8" s="1"/>
  <c r="E60" i="8"/>
  <c r="E61" i="8" s="1"/>
  <c r="B18" i="5"/>
  <c r="E6" i="5"/>
  <c r="B8" i="5"/>
  <c r="B15" i="5"/>
  <c r="B11" i="5"/>
  <c r="B10" i="5"/>
  <c r="B48" i="5" s="1"/>
  <c r="B9" i="5"/>
  <c r="C48" i="5" s="1"/>
  <c r="F3" i="1"/>
  <c r="F4" i="1"/>
  <c r="F5" i="1"/>
  <c r="F6" i="1"/>
  <c r="F7" i="1"/>
  <c r="F8" i="1"/>
  <c r="F2" i="1"/>
  <c r="B6" i="5" l="1"/>
</calcChain>
</file>

<file path=xl/comments1.xml><?xml version="1.0" encoding="utf-8"?>
<comments xmlns="http://schemas.openxmlformats.org/spreadsheetml/2006/main">
  <authors>
    <author>Kinne, David</author>
  </authors>
  <commentList>
    <comment ref="P4" authorId="0" shapeId="0">
      <text>
        <r>
          <rPr>
            <b/>
            <sz val="9"/>
            <color indexed="81"/>
            <rFont val="Tahoma"/>
            <charset val="1"/>
          </rPr>
          <t>Kinne, David:</t>
        </r>
        <r>
          <rPr>
            <sz val="9"/>
            <color indexed="81"/>
            <rFont val="Tahoma"/>
            <charset val="1"/>
          </rPr>
          <t xml:space="preserve">
This is an example comment. Hover over any cell with this triangle to see more information. </t>
        </r>
      </text>
    </comment>
  </commentList>
</comments>
</file>

<file path=xl/comments2.xml><?xml version="1.0" encoding="utf-8"?>
<comments xmlns="http://schemas.openxmlformats.org/spreadsheetml/2006/main">
  <authors>
    <author>Poteet, Cana</author>
    <author>Kinne, David</author>
  </authors>
  <commentList>
    <comment ref="A1" authorId="0" shapeId="0">
      <text>
        <r>
          <rPr>
            <b/>
            <sz val="9"/>
            <color indexed="81"/>
            <rFont val="Tahoma"/>
            <family val="2"/>
          </rPr>
          <t>Poteet, Cana:</t>
        </r>
        <r>
          <rPr>
            <sz val="9"/>
            <color indexed="81"/>
            <rFont val="Tahoma"/>
            <family val="2"/>
          </rPr>
          <t xml:space="preserve">
Insert the name of the employee who has completed their PBS requirement 
</t>
        </r>
      </text>
    </comment>
    <comment ref="B1" authorId="0" shapeId="0">
      <text>
        <r>
          <rPr>
            <b/>
            <sz val="9"/>
            <color indexed="81"/>
            <rFont val="Tahoma"/>
            <family val="2"/>
          </rPr>
          <t>Poteet, Cana:</t>
        </r>
        <r>
          <rPr>
            <sz val="9"/>
            <color indexed="81"/>
            <rFont val="Tahoma"/>
            <family val="2"/>
          </rPr>
          <t xml:space="preserve">
Document where the observation was completed </t>
        </r>
      </text>
    </comment>
    <comment ref="C1" authorId="0" shapeId="0">
      <text>
        <r>
          <rPr>
            <b/>
            <sz val="9"/>
            <color indexed="81"/>
            <rFont val="Tahoma"/>
            <family val="2"/>
          </rPr>
          <t>Poteet, Cana:</t>
        </r>
        <r>
          <rPr>
            <sz val="9"/>
            <color indexed="81"/>
            <rFont val="Tahoma"/>
            <family val="2"/>
          </rPr>
          <t xml:space="preserve">
document who taught the employee in identified positive behavior curriculum </t>
        </r>
      </text>
    </comment>
    <comment ref="D1" authorId="0" shapeId="0">
      <text>
        <r>
          <rPr>
            <b/>
            <sz val="9"/>
            <color indexed="81"/>
            <rFont val="Tahoma"/>
            <family val="2"/>
          </rPr>
          <t>Poteet, Cana:</t>
        </r>
        <r>
          <rPr>
            <sz val="9"/>
            <color indexed="81"/>
            <rFont val="Tahoma"/>
            <family val="2"/>
          </rPr>
          <t xml:space="preserve">
document the date the employee completed the entire Positive Behavior Support Training
</t>
        </r>
      </text>
    </comment>
    <comment ref="E1" authorId="0" shapeId="0">
      <text>
        <r>
          <rPr>
            <b/>
            <sz val="9"/>
            <color indexed="81"/>
            <rFont val="Tahoma"/>
            <family val="2"/>
          </rPr>
          <t>Poteet, Cana:</t>
        </r>
        <r>
          <rPr>
            <sz val="9"/>
            <color indexed="81"/>
            <rFont val="Tahoma"/>
            <family val="2"/>
          </rPr>
          <t xml:space="preserve">
This column will autopopulate based on how many days the organization has identified to conduct the first competency check 
----
This is </t>
        </r>
        <r>
          <rPr>
            <b/>
            <sz val="9"/>
            <color indexed="81"/>
            <rFont val="Tahoma"/>
            <family val="2"/>
          </rPr>
          <t>automatically set at 15 days</t>
        </r>
        <r>
          <rPr>
            <sz val="9"/>
            <color indexed="81"/>
            <rFont val="Tahoma"/>
            <family val="2"/>
          </rPr>
          <t xml:space="preserve"> but can be changed by adjusting the formula in row 2 and copying said formula all the way down 
To change the formula - change '15' to the number of days identified in policy and hit ENTER
=WORKDAY(F2, </t>
        </r>
        <r>
          <rPr>
            <b/>
            <sz val="9"/>
            <color indexed="81"/>
            <rFont val="Tahoma"/>
            <family val="2"/>
          </rPr>
          <t>15</t>
        </r>
        <r>
          <rPr>
            <sz val="9"/>
            <color indexed="81"/>
            <rFont val="Tahoma"/>
            <family val="2"/>
          </rPr>
          <t>,(Holidays))</t>
        </r>
      </text>
    </comment>
    <comment ref="F1" authorId="0" shapeId="0">
      <text>
        <r>
          <rPr>
            <b/>
            <sz val="9"/>
            <color indexed="81"/>
            <rFont val="Tahoma"/>
            <family val="2"/>
          </rPr>
          <t>Poteet, Cana:</t>
        </r>
        <r>
          <rPr>
            <sz val="9"/>
            <color indexed="81"/>
            <rFont val="Tahoma"/>
            <family val="2"/>
          </rPr>
          <t xml:space="preserve">
Include the actual date this employee was observed for their 1 competency check (use the following format: month / day / year</t>
        </r>
      </text>
    </comment>
    <comment ref="G1" authorId="0" shapeId="0">
      <text>
        <r>
          <rPr>
            <b/>
            <sz val="9"/>
            <color indexed="81"/>
            <rFont val="Tahoma"/>
            <family val="2"/>
          </rPr>
          <t>Poteet, Cana:</t>
        </r>
        <r>
          <rPr>
            <sz val="9"/>
            <color indexed="81"/>
            <rFont val="Tahoma"/>
            <family val="2"/>
          </rPr>
          <t xml:space="preserve">
document the supervisor / coach who conducted the observation 
</t>
        </r>
      </text>
    </comment>
    <comment ref="H1" authorId="0" shapeId="0">
      <text>
        <r>
          <rPr>
            <b/>
            <sz val="9"/>
            <color indexed="81"/>
            <rFont val="Tahoma"/>
            <family val="2"/>
          </rPr>
          <t>Poteet, Cana:</t>
        </r>
        <r>
          <rPr>
            <sz val="9"/>
            <color indexed="81"/>
            <rFont val="Tahoma"/>
            <family val="2"/>
          </rPr>
          <t xml:space="preserve">
This column will autopopulate based on how many days the organization has identified to conduct the first competency check 
This is automatically set at 30 days but can be changed by adjusting the formula in row 2 and copying said formula all the way down 
To change the formula - change </t>
        </r>
        <r>
          <rPr>
            <b/>
            <sz val="9"/>
            <color indexed="81"/>
            <rFont val="Tahoma"/>
            <family val="2"/>
          </rPr>
          <t>'30'</t>
        </r>
        <r>
          <rPr>
            <sz val="9"/>
            <color indexed="81"/>
            <rFont val="Tahoma"/>
            <family val="2"/>
          </rPr>
          <t xml:space="preserve"> to the number of days identified in policy and hit ENTER
=WORKDAY(F2, </t>
        </r>
        <r>
          <rPr>
            <b/>
            <sz val="9"/>
            <color indexed="81"/>
            <rFont val="Tahoma"/>
            <family val="2"/>
          </rPr>
          <t>30</t>
        </r>
        <r>
          <rPr>
            <sz val="9"/>
            <color indexed="81"/>
            <rFont val="Tahoma"/>
            <family val="2"/>
          </rPr>
          <t>,(Holidays))</t>
        </r>
      </text>
    </comment>
    <comment ref="I1" authorId="1" shapeId="0">
      <text>
        <r>
          <rPr>
            <b/>
            <sz val="9"/>
            <color indexed="81"/>
            <rFont val="Tahoma"/>
            <charset val="1"/>
          </rPr>
          <t>Kinne, David:</t>
        </r>
        <r>
          <rPr>
            <sz val="9"/>
            <color indexed="81"/>
            <rFont val="Tahoma"/>
            <charset val="1"/>
          </rPr>
          <t xml:space="preserve">
document the supervisor / coach who conducted the observation 
</t>
        </r>
      </text>
    </comment>
    <comment ref="J1" authorId="1" shapeId="0">
      <text>
        <r>
          <rPr>
            <b/>
            <sz val="9"/>
            <color indexed="81"/>
            <rFont val="Tahoma"/>
            <charset val="1"/>
          </rPr>
          <t>Kinne, David:</t>
        </r>
        <r>
          <rPr>
            <sz val="9"/>
            <color indexed="81"/>
            <rFont val="Tahoma"/>
            <charset val="1"/>
          </rPr>
          <t xml:space="preserve">
document the supervisor / coach who conducted the observation </t>
        </r>
      </text>
    </comment>
    <comment ref="K1" authorId="0" shapeId="0">
      <text>
        <r>
          <rPr>
            <b/>
            <sz val="9"/>
            <color indexed="81"/>
            <rFont val="Tahoma"/>
            <family val="2"/>
          </rPr>
          <t>Poteet, Cana:</t>
        </r>
        <r>
          <rPr>
            <sz val="9"/>
            <color indexed="81"/>
            <rFont val="Tahoma"/>
            <family val="2"/>
          </rPr>
          <t xml:space="preserve">
This column will autopopulate based on how many days the organization has identified to conduct the first competency check 
This is automatically set at </t>
        </r>
        <r>
          <rPr>
            <b/>
            <sz val="9"/>
            <color indexed="81"/>
            <rFont val="Tahoma"/>
            <family val="2"/>
          </rPr>
          <t>45</t>
        </r>
        <r>
          <rPr>
            <sz val="9"/>
            <color indexed="81"/>
            <rFont val="Tahoma"/>
            <family val="2"/>
          </rPr>
          <t xml:space="preserve"> days but can be changed by adjusting the formula in row 2 and copying said formula all the way down 
To change the formula - change '</t>
        </r>
        <r>
          <rPr>
            <b/>
            <sz val="9"/>
            <color indexed="81"/>
            <rFont val="Tahoma"/>
            <family val="2"/>
          </rPr>
          <t>45'</t>
        </r>
        <r>
          <rPr>
            <sz val="9"/>
            <color indexed="81"/>
            <rFont val="Tahoma"/>
            <family val="2"/>
          </rPr>
          <t xml:space="preserve"> to the number of days identified in policy and hit ENTER
=WORKDAY(F2, </t>
        </r>
        <r>
          <rPr>
            <b/>
            <sz val="9"/>
            <color indexed="81"/>
            <rFont val="Tahoma"/>
            <family val="2"/>
          </rPr>
          <t xml:space="preserve">45 </t>
        </r>
        <r>
          <rPr>
            <sz val="9"/>
            <color indexed="81"/>
            <rFont val="Tahoma"/>
            <family val="2"/>
          </rPr>
          <t>,(Holidays))</t>
        </r>
      </text>
    </comment>
    <comment ref="L1" authorId="1" shapeId="0">
      <text>
        <r>
          <rPr>
            <b/>
            <sz val="9"/>
            <color indexed="81"/>
            <rFont val="Tahoma"/>
            <charset val="1"/>
          </rPr>
          <t>Kinne, David:</t>
        </r>
        <r>
          <rPr>
            <sz val="9"/>
            <color indexed="81"/>
            <rFont val="Tahoma"/>
            <charset val="1"/>
          </rPr>
          <t xml:space="preserve">
document the supervisor / coach who conducted the observation 
</t>
        </r>
      </text>
    </comment>
    <comment ref="M1" authorId="1" shapeId="0">
      <text>
        <r>
          <rPr>
            <b/>
            <sz val="9"/>
            <color indexed="81"/>
            <rFont val="Tahoma"/>
            <charset val="1"/>
          </rPr>
          <t>Kinne, David:</t>
        </r>
        <r>
          <rPr>
            <sz val="9"/>
            <color indexed="81"/>
            <rFont val="Tahoma"/>
            <charset val="1"/>
          </rPr>
          <t xml:space="preserve">
document the supervisor / coach who conducted the observation </t>
        </r>
      </text>
    </comment>
    <comment ref="N1" authorId="0" shapeId="0">
      <text>
        <r>
          <rPr>
            <b/>
            <sz val="9"/>
            <color indexed="81"/>
            <rFont val="Tahoma"/>
            <family val="2"/>
          </rPr>
          <t>Poteet, Cana:</t>
        </r>
        <r>
          <rPr>
            <sz val="9"/>
            <color indexed="81"/>
            <rFont val="Tahoma"/>
            <family val="2"/>
          </rPr>
          <t xml:space="preserve">
document the date competency or remediation was earned</t>
        </r>
      </text>
    </comment>
    <comment ref="O1" authorId="0" shapeId="0">
      <text>
        <r>
          <rPr>
            <b/>
            <sz val="9"/>
            <color indexed="81"/>
            <rFont val="Tahoma"/>
            <family val="2"/>
          </rPr>
          <t>Poteet, Cana:</t>
        </r>
        <r>
          <rPr>
            <sz val="9"/>
            <color indexed="81"/>
            <rFont val="Tahoma"/>
            <family val="2"/>
          </rPr>
          <t xml:space="preserve">
document if the employee earned competency or needs additional support in the form of remediation.
You can also specify if this staff person is seperated from the organization or dropped out of the training
</t>
        </r>
      </text>
    </comment>
    <comment ref="P1" authorId="1" shapeId="0">
      <text>
        <r>
          <rPr>
            <b/>
            <sz val="9"/>
            <color indexed="81"/>
            <rFont val="Tahoma"/>
            <charset val="1"/>
          </rPr>
          <t>Kinne, David:</t>
        </r>
        <r>
          <rPr>
            <sz val="9"/>
            <color indexed="81"/>
            <rFont val="Tahoma"/>
            <charset val="1"/>
          </rPr>
          <t xml:space="preserve">
Document the date when the staff person received this session of remediation</t>
        </r>
      </text>
    </comment>
    <comment ref="Q1" authorId="1" shapeId="0">
      <text>
        <r>
          <rPr>
            <b/>
            <sz val="9"/>
            <color indexed="81"/>
            <rFont val="Tahoma"/>
            <charset val="1"/>
          </rPr>
          <t>Kinne, David:</t>
        </r>
        <r>
          <rPr>
            <sz val="9"/>
            <color indexed="81"/>
            <rFont val="Tahoma"/>
            <charset val="1"/>
          </rPr>
          <t xml:space="preserve">
Document the date when the staff person received this session of remediation</t>
        </r>
      </text>
    </comment>
    <comment ref="R1" authorId="1" shapeId="0">
      <text>
        <r>
          <rPr>
            <b/>
            <sz val="9"/>
            <color indexed="81"/>
            <rFont val="Tahoma"/>
            <charset val="1"/>
          </rPr>
          <t>Kinne, David:</t>
        </r>
        <r>
          <rPr>
            <sz val="9"/>
            <color indexed="81"/>
            <rFont val="Tahoma"/>
            <charset val="1"/>
          </rPr>
          <t xml:space="preserve">
Document the date when the staff person received this session of remediation</t>
        </r>
      </text>
    </comment>
    <comment ref="S1" authorId="1" shapeId="0">
      <text>
        <r>
          <rPr>
            <b/>
            <sz val="9"/>
            <color indexed="81"/>
            <rFont val="Tahoma"/>
            <charset val="1"/>
          </rPr>
          <t>Kinne, David:</t>
        </r>
        <r>
          <rPr>
            <sz val="9"/>
            <color indexed="81"/>
            <rFont val="Tahoma"/>
            <charset val="1"/>
          </rPr>
          <t xml:space="preserve">
Document the date when the staff person received this session of remediation</t>
        </r>
      </text>
    </comment>
    <comment ref="T1" authorId="0" shapeId="0">
      <text>
        <r>
          <rPr>
            <b/>
            <sz val="9"/>
            <color indexed="81"/>
            <rFont val="Tahoma"/>
            <family val="2"/>
          </rPr>
          <t>Poteet, Cana:</t>
        </r>
        <r>
          <rPr>
            <sz val="9"/>
            <color indexed="81"/>
            <rFont val="Tahoma"/>
            <family val="2"/>
          </rPr>
          <t xml:space="preserve">
document the date competency or remediation was earned</t>
        </r>
      </text>
    </comment>
    <comment ref="U1" authorId="0" shapeId="0">
      <text>
        <r>
          <rPr>
            <b/>
            <sz val="9"/>
            <color indexed="81"/>
            <rFont val="Tahoma"/>
            <family val="2"/>
          </rPr>
          <t>Poteet, Cana:</t>
        </r>
        <r>
          <rPr>
            <sz val="9"/>
            <color indexed="81"/>
            <rFont val="Tahoma"/>
            <family val="2"/>
          </rPr>
          <t xml:space="preserve">
document if the employee earned or did not earn competency following remediation
</t>
        </r>
      </text>
    </comment>
  </commentList>
</comments>
</file>

<file path=xl/comments3.xml><?xml version="1.0" encoding="utf-8"?>
<comments xmlns="http://schemas.openxmlformats.org/spreadsheetml/2006/main">
  <authors>
    <author>Poteet, Cana</author>
    <author>Kinne, David</author>
  </authors>
  <commentList>
    <comment ref="A1" authorId="0" shapeId="0">
      <text>
        <r>
          <rPr>
            <b/>
            <sz val="9"/>
            <color indexed="81"/>
            <rFont val="Tahoma"/>
            <family val="2"/>
          </rPr>
          <t>Poteet, Cana:</t>
        </r>
        <r>
          <rPr>
            <sz val="9"/>
            <color indexed="81"/>
            <rFont val="Tahoma"/>
            <family val="2"/>
          </rPr>
          <t xml:space="preserve">
document the date the employee was observed, if no observation leave blank or reason why observation was not completed 
</t>
        </r>
      </text>
    </comment>
    <comment ref="B1" authorId="0" shapeId="0">
      <text>
        <r>
          <rPr>
            <b/>
            <sz val="9"/>
            <color indexed="81"/>
            <rFont val="Tahoma"/>
            <family val="2"/>
          </rPr>
          <t>Poteet, Cana:</t>
        </r>
        <r>
          <rPr>
            <sz val="9"/>
            <color indexed="81"/>
            <rFont val="Tahoma"/>
            <family val="2"/>
          </rPr>
          <t xml:space="preserve">
Insert the name of the employee who has completed their PBS requirement 
</t>
        </r>
      </text>
    </comment>
    <comment ref="C1" authorId="0" shapeId="0">
      <text>
        <r>
          <rPr>
            <b/>
            <sz val="9"/>
            <color indexed="81"/>
            <rFont val="Tahoma"/>
            <family val="2"/>
          </rPr>
          <t>Poteet, Cana:</t>
        </r>
        <r>
          <rPr>
            <sz val="9"/>
            <color indexed="81"/>
            <rFont val="Tahoma"/>
            <family val="2"/>
          </rPr>
          <t xml:space="preserve">
Document where the observation was completed </t>
        </r>
      </text>
    </comment>
    <comment ref="D1" authorId="0" shapeId="0">
      <text>
        <r>
          <rPr>
            <b/>
            <sz val="9"/>
            <color indexed="81"/>
            <rFont val="Tahoma"/>
            <family val="2"/>
          </rPr>
          <t xml:space="preserve">Poteet, Cana: 
</t>
        </r>
        <r>
          <rPr>
            <sz val="9"/>
            <color indexed="81"/>
            <rFont val="Tahoma"/>
            <family val="2"/>
          </rPr>
          <t xml:space="preserve">document the coach who observed the employee
</t>
        </r>
      </text>
    </comment>
    <comment ref="E1" authorId="0" shapeId="0">
      <text>
        <r>
          <rPr>
            <b/>
            <sz val="9"/>
            <color indexed="81"/>
            <rFont val="Tahoma"/>
            <family val="2"/>
          </rPr>
          <t>Poteet, Cana:</t>
        </r>
        <r>
          <rPr>
            <sz val="9"/>
            <color indexed="81"/>
            <rFont val="Tahoma"/>
            <family val="2"/>
          </rPr>
          <t xml:space="preserve">
document the % of earned competency based on competency checklist 
to </t>
        </r>
        <r>
          <rPr>
            <b/>
            <sz val="9"/>
            <color indexed="81"/>
            <rFont val="Tahoma"/>
            <family val="2"/>
          </rPr>
          <t>calculate:</t>
        </r>
        <r>
          <rPr>
            <sz val="9"/>
            <color indexed="81"/>
            <rFont val="Tahoma"/>
            <family val="2"/>
          </rPr>
          <t xml:space="preserve"> 
total the number of possible opportunities the employee had to demonstrate the skill correctly / the total number of correctly demonstrated skill * (mutiply) by 100 = %</t>
        </r>
      </text>
    </comment>
    <comment ref="F1" authorId="1" shapeId="0">
      <text>
        <r>
          <rPr>
            <b/>
            <sz val="9"/>
            <color indexed="81"/>
            <rFont val="Tahoma"/>
            <charset val="1"/>
          </rPr>
          <t>Kinne, David:</t>
        </r>
        <r>
          <rPr>
            <sz val="9"/>
            <color indexed="81"/>
            <rFont val="Tahoma"/>
            <charset val="1"/>
          </rPr>
          <t xml:space="preserve">
Document how many specific, distinct instances of constructive feedback were provided to the staff person.  </t>
        </r>
      </text>
    </comment>
    <comment ref="G1" authorId="1" shapeId="0">
      <text>
        <r>
          <rPr>
            <b/>
            <sz val="9"/>
            <color indexed="81"/>
            <rFont val="Tahoma"/>
            <charset val="1"/>
          </rPr>
          <t>Kinne, David:</t>
        </r>
        <r>
          <rPr>
            <sz val="9"/>
            <color indexed="81"/>
            <rFont val="Tahoma"/>
            <charset val="1"/>
          </rPr>
          <t xml:space="preserve">
Document the number of instances of specific praise the staff person received for doing desirable behaviors.</t>
        </r>
      </text>
    </comment>
    <comment ref="H1" authorId="1" shapeId="0">
      <text>
        <r>
          <rPr>
            <b/>
            <sz val="9"/>
            <color indexed="81"/>
            <rFont val="Tahoma"/>
            <charset val="1"/>
          </rPr>
          <t>Kinne, David:</t>
        </r>
        <r>
          <rPr>
            <sz val="9"/>
            <color indexed="81"/>
            <rFont val="Tahoma"/>
            <charset val="1"/>
          </rPr>
          <t xml:space="preserve">
Document how many times the staff person missed an opportunity to interact with the supported individual during the observation</t>
        </r>
      </text>
    </comment>
    <comment ref="I1" authorId="1" shapeId="0">
      <text>
        <r>
          <rPr>
            <b/>
            <sz val="9"/>
            <color indexed="81"/>
            <rFont val="Tahoma"/>
            <charset val="1"/>
          </rPr>
          <t>Kinne, David:</t>
        </r>
        <r>
          <rPr>
            <sz val="9"/>
            <color indexed="81"/>
            <rFont val="Tahoma"/>
            <charset val="1"/>
          </rPr>
          <t xml:space="preserve">
Document the number of times the observed staff person performed an undesirable behavior on the supported individual</t>
        </r>
      </text>
    </comment>
    <comment ref="J1" authorId="1" shapeId="0">
      <text>
        <r>
          <rPr>
            <b/>
            <sz val="9"/>
            <color indexed="81"/>
            <rFont val="Tahoma"/>
            <charset val="1"/>
          </rPr>
          <t>Kinne, David:</t>
        </r>
        <r>
          <rPr>
            <sz val="9"/>
            <color indexed="81"/>
            <rFont val="Tahoma"/>
            <charset val="1"/>
          </rPr>
          <t xml:space="preserve">
Document the number of specific skills the staff person used which are outlined in the positive behavior support curriculum</t>
        </r>
      </text>
    </comment>
    <comment ref="K1" authorId="1" shapeId="0">
      <text>
        <r>
          <rPr>
            <b/>
            <sz val="9"/>
            <color indexed="81"/>
            <rFont val="Tahoma"/>
            <charset val="1"/>
          </rPr>
          <t>Kinne, David:</t>
        </r>
        <r>
          <rPr>
            <sz val="9"/>
            <color indexed="81"/>
            <rFont val="Tahoma"/>
            <charset val="1"/>
          </rPr>
          <t xml:space="preserve">
Use the drop down box to specify if an inter-observer agreement was conducted during this observation
An inter-observer agreement is when two coaches conduct an observation on the same staff person at the same time and then compare their scores</t>
        </r>
      </text>
    </comment>
    <comment ref="L1" authorId="1" shapeId="0">
      <text>
        <r>
          <rPr>
            <b/>
            <sz val="9"/>
            <color indexed="81"/>
            <rFont val="Tahoma"/>
            <charset val="1"/>
          </rPr>
          <t>Kinne, David:</t>
        </r>
        <r>
          <rPr>
            <sz val="9"/>
            <color indexed="81"/>
            <rFont val="Tahoma"/>
            <charset val="1"/>
          </rPr>
          <t xml:space="preserve">
If an IOA was conducted, identify the name of the other coach who observed the same staff person</t>
        </r>
      </text>
    </comment>
    <comment ref="M1" authorId="1" shapeId="0">
      <text>
        <r>
          <rPr>
            <b/>
            <sz val="9"/>
            <color indexed="81"/>
            <rFont val="Tahoma"/>
            <charset val="1"/>
          </rPr>
          <t>Kinne, David:</t>
        </r>
        <r>
          <rPr>
            <sz val="9"/>
            <color indexed="81"/>
            <rFont val="Tahoma"/>
            <charset val="1"/>
          </rPr>
          <t xml:space="preserve">
Document the score of the the inter-observer agreement conducted. 
An IOA is scored like this:
Between the two observers, take the number of the person who observed the most positive interactions.
Between the two observers, take the number of the person who observed the most negative interactions. 
Add those two numbers together. That is the 'Agreed Upon Total'
Then look at who observed the highest overall total of interactions. This is the 'Highest Number of Interactions' observed.
Divide the Agreed Upon Total by the Highest Number of Interactions, and multiple the result by 100. This is the score.
Agreed Upon Total / Highest # of Interactions * 100 = IOA score</t>
        </r>
      </text>
    </comment>
  </commentList>
</comments>
</file>

<file path=xl/comments4.xml><?xml version="1.0" encoding="utf-8"?>
<comments xmlns="http://schemas.openxmlformats.org/spreadsheetml/2006/main">
  <authors>
    <author>Kinne, David</author>
  </authors>
  <commentList>
    <comment ref="A3" authorId="0" shapeId="0">
      <text>
        <r>
          <rPr>
            <b/>
            <sz val="9"/>
            <color indexed="81"/>
            <rFont val="Tahoma"/>
            <charset val="1"/>
          </rPr>
          <t xml:space="preserve">
Enter a start date and end date for the data you would like to see evaluated and graphed. 
All graphs and stats will update automatically to reflect data that falls between the start date and the end date</t>
        </r>
      </text>
    </comment>
  </commentList>
</comments>
</file>

<file path=xl/comments5.xml><?xml version="1.0" encoding="utf-8"?>
<comments xmlns="http://schemas.openxmlformats.org/spreadsheetml/2006/main">
  <authors>
    <author>Kinne, David</author>
  </authors>
  <commentList>
    <comment ref="A1" authorId="0" shapeId="0">
      <text>
        <r>
          <rPr>
            <b/>
            <sz val="12"/>
            <color indexed="81"/>
            <rFont val="Tahoma"/>
            <family val="2"/>
          </rPr>
          <t>Enter a start date in the cell below to see trend graphs for a 12 month period below.</t>
        </r>
      </text>
    </comment>
  </commentList>
</comments>
</file>

<file path=xl/sharedStrings.xml><?xml version="1.0" encoding="utf-8"?>
<sst xmlns="http://schemas.openxmlformats.org/spreadsheetml/2006/main" count="176" uniqueCount="118">
  <si>
    <t>Coach</t>
  </si>
  <si>
    <t>Service Location</t>
  </si>
  <si>
    <t>Date</t>
  </si>
  <si>
    <t>Total Positive Obs</t>
  </si>
  <si>
    <t>Total</t>
  </si>
  <si>
    <t>Total observations</t>
  </si>
  <si>
    <t># of positive feedback provided</t>
  </si>
  <si>
    <t># of constructive feedback</t>
  </si>
  <si>
    <t>IOA score</t>
  </si>
  <si>
    <t>Trainer</t>
  </si>
  <si>
    <t>Course Completion Date</t>
  </si>
  <si>
    <t>Competent/ Remediated</t>
  </si>
  <si>
    <t>Name</t>
  </si>
  <si>
    <t>Sarah Orland</t>
  </si>
  <si>
    <t>Philip Jones</t>
  </si>
  <si>
    <t>Score</t>
  </si>
  <si>
    <t>Constructive feedback</t>
  </si>
  <si>
    <t>Positive Feedback</t>
  </si>
  <si>
    <t>Total negative Obs</t>
  </si>
  <si>
    <t>Date range start</t>
  </si>
  <si>
    <t>Date range end</t>
  </si>
  <si>
    <t>Date range for analysis:</t>
  </si>
  <si>
    <t>On-going competency</t>
  </si>
  <si>
    <t>Initial Competency</t>
  </si>
  <si>
    <t>Pos/Neg</t>
  </si>
  <si>
    <t>Competency earned</t>
  </si>
  <si>
    <t>Remediation needed</t>
  </si>
  <si>
    <t>Competency not earned</t>
  </si>
  <si>
    <t>Dropped out</t>
  </si>
  <si>
    <t>Seperated</t>
  </si>
  <si>
    <t>Competencies earned</t>
  </si>
  <si>
    <t>Competency decision</t>
  </si>
  <si>
    <t>Remediations earned</t>
  </si>
  <si>
    <t>Goal/Purpose:</t>
  </si>
  <si>
    <t>Tips</t>
  </si>
  <si>
    <r>
      <rPr>
        <b/>
        <sz val="11"/>
        <color theme="1"/>
        <rFont val="Calibri"/>
        <family val="2"/>
        <scheme val="minor"/>
      </rPr>
      <t>Comments</t>
    </r>
    <r>
      <rPr>
        <sz val="11"/>
        <color theme="1"/>
        <rFont val="Calibri"/>
        <family val="2"/>
        <scheme val="minor"/>
      </rPr>
      <t xml:space="preserve"> are located on each sheet to assist the user in knowing what to enter or how to adjust the formulas to reflect policies. Comments can be found by hovering over the cell, and are highlighted by in an orange/red color (see right)</t>
    </r>
  </si>
  <si>
    <t>Implementation Procedure</t>
  </si>
  <si>
    <t>Review the trackers to ensure it reflects the organizations coaching policy/procedure timelines</t>
  </si>
  <si>
    <t xml:space="preserve">Identify what is missing &amp; add as needed, or request assistance from a MTSS Consultant </t>
  </si>
  <si>
    <t xml:space="preserve">Test the spreadsheet with fake data to ensure all formulas are working as intended - if issues, check the formula or request assistance </t>
  </si>
  <si>
    <t xml:space="preserve">Begin using the tracker to document employee progress from initial to on-going competency, remediation status, and positive-negative observations completed </t>
  </si>
  <si>
    <t>As the tracker is used, the excel document may become quiet large throughout the year - consider starting a new tracker for each fiscal / calendar year to decrease load time and user function</t>
  </si>
  <si>
    <t xml:space="preserve">Make additions/changes as needed based on organiational data requests </t>
  </si>
  <si>
    <t>Ini Body</t>
  </si>
  <si>
    <t>Stan Dard</t>
  </si>
  <si>
    <t>John Q Public</t>
  </si>
  <si>
    <t>Average IOA score</t>
  </si>
  <si>
    <t>ISL4</t>
  </si>
  <si>
    <t>ISL5</t>
  </si>
  <si>
    <t>ISL1</t>
  </si>
  <si>
    <t>A. Nonymous</t>
  </si>
  <si>
    <t>2nd check coach</t>
  </si>
  <si>
    <t>1st Check Coach</t>
  </si>
  <si>
    <t>3rd check coach</t>
  </si>
  <si>
    <t>Remediation decision date</t>
  </si>
  <si>
    <t>Ave Ridge</t>
  </si>
  <si>
    <t>ISL 3</t>
  </si>
  <si>
    <t>ISL 4</t>
  </si>
  <si>
    <t>Joe Average</t>
  </si>
  <si>
    <t>15 day goal date for 1st check</t>
  </si>
  <si>
    <t>30 day goal date for 2nd check</t>
  </si>
  <si>
    <t>45 day goal date for 3rd check</t>
  </si>
  <si>
    <t>Actual date for 1st check</t>
  </si>
  <si>
    <t>Actual date for 2nd check</t>
  </si>
  <si>
    <t>Actual date for 3rd check</t>
  </si>
  <si>
    <t>Competency decision date</t>
  </si>
  <si>
    <t>Remediation session 1</t>
  </si>
  <si>
    <t>Remediation session 2</t>
  </si>
  <si>
    <t>Remediation session 3</t>
  </si>
  <si>
    <t>Remediation session 4</t>
  </si>
  <si>
    <t>Joe average</t>
  </si>
  <si>
    <t>ISL2</t>
  </si>
  <si>
    <t>ISL3</t>
  </si>
  <si>
    <r>
      <t xml:space="preserve"># of </t>
    </r>
    <r>
      <rPr>
        <b/>
        <sz val="11"/>
        <color rgb="FF00B0F0"/>
        <rFont val="Calibri"/>
        <family val="2"/>
        <scheme val="minor"/>
      </rPr>
      <t>IOAs</t>
    </r>
    <r>
      <rPr>
        <b/>
        <sz val="11"/>
        <color theme="1"/>
        <rFont val="Calibri"/>
        <family val="2"/>
        <scheme val="minor"/>
      </rPr>
      <t xml:space="preserve"> conducted</t>
    </r>
  </si>
  <si>
    <r>
      <t xml:space="preserve"># of times </t>
    </r>
    <r>
      <rPr>
        <b/>
        <sz val="11"/>
        <color rgb="FF92D050"/>
        <rFont val="Calibri"/>
        <family val="2"/>
        <scheme val="minor"/>
      </rPr>
      <t>positive feedback</t>
    </r>
    <r>
      <rPr>
        <b/>
        <sz val="11"/>
        <color theme="1"/>
        <rFont val="Calibri"/>
        <family val="2"/>
        <scheme val="minor"/>
      </rPr>
      <t xml:space="preserve"> was provided</t>
    </r>
  </si>
  <si>
    <r>
      <t xml:space="preserve">Total # of </t>
    </r>
    <r>
      <rPr>
        <b/>
        <sz val="11"/>
        <color rgb="FF92D050"/>
        <rFont val="Calibri"/>
        <family val="2"/>
        <scheme val="minor"/>
      </rPr>
      <t>positive interactions</t>
    </r>
    <r>
      <rPr>
        <b/>
        <sz val="11"/>
        <color theme="1"/>
        <rFont val="Calibri"/>
        <family val="2"/>
        <scheme val="minor"/>
      </rPr>
      <t xml:space="preserve"> observed</t>
    </r>
  </si>
  <si>
    <r>
      <t xml:space="preserve">Total # of </t>
    </r>
    <r>
      <rPr>
        <b/>
        <sz val="11"/>
        <color rgb="FFFF0000"/>
        <rFont val="Calibri"/>
        <family val="2"/>
        <scheme val="minor"/>
      </rPr>
      <t>negative interactions</t>
    </r>
    <r>
      <rPr>
        <b/>
        <sz val="11"/>
        <color theme="1"/>
        <rFont val="Calibri"/>
        <family val="2"/>
        <scheme val="minor"/>
      </rPr>
      <t xml:space="preserve"> observed</t>
    </r>
  </si>
  <si>
    <r>
      <t xml:space="preserve"># of times </t>
    </r>
    <r>
      <rPr>
        <b/>
        <sz val="11"/>
        <color rgb="FFFFC000"/>
        <rFont val="Calibri"/>
        <family val="2"/>
        <scheme val="minor"/>
      </rPr>
      <t>constructive feedback</t>
    </r>
    <r>
      <rPr>
        <b/>
        <sz val="11"/>
        <color theme="1"/>
        <rFont val="Calibri"/>
        <family val="2"/>
        <scheme val="minor"/>
      </rPr>
      <t xml:space="preserve"> was provided</t>
    </r>
  </si>
  <si>
    <r>
      <t xml:space="preserve"># of </t>
    </r>
    <r>
      <rPr>
        <b/>
        <sz val="11"/>
        <color theme="8" tint="-0.249977111117893"/>
        <rFont val="Calibri"/>
        <family val="2"/>
        <scheme val="minor"/>
      </rPr>
      <t>observations</t>
    </r>
    <r>
      <rPr>
        <b/>
        <sz val="11"/>
        <color theme="1"/>
        <rFont val="Calibri"/>
        <family val="2"/>
        <scheme val="minor"/>
      </rPr>
      <t xml:space="preserve"> conducted</t>
    </r>
  </si>
  <si>
    <t># of initial competency checks conducted</t>
  </si>
  <si>
    <t>1st date check</t>
  </si>
  <si>
    <t>2nd date check</t>
  </si>
  <si>
    <t>3rd date check</t>
  </si>
  <si>
    <t>Total checks</t>
  </si>
  <si>
    <t>Initial competencies attempted</t>
  </si>
  <si>
    <t>Remediations attempted</t>
  </si>
  <si>
    <t>Initial competency success rate</t>
  </si>
  <si>
    <t>Overall success rate</t>
  </si>
  <si>
    <t>Remediation success</t>
  </si>
  <si>
    <t>Initial Competencies</t>
  </si>
  <si>
    <t>Overall Average IOA score</t>
  </si>
  <si>
    <t>Average on-going competency IOA score</t>
  </si>
  <si>
    <t>Average pos/neg observation IOA score</t>
  </si>
  <si>
    <t>Negative interactions</t>
  </si>
  <si>
    <t>Positive Interactions</t>
  </si>
  <si>
    <t>Interaction type</t>
  </si>
  <si>
    <t>Feedback type</t>
  </si>
  <si>
    <t>Constructive Feedback</t>
  </si>
  <si>
    <t>Total attempts</t>
  </si>
  <si>
    <t>Total # of competency decisions made</t>
  </si>
  <si>
    <t>Enter start date for annual graphs</t>
  </si>
  <si>
    <t>Negative Interactions</t>
  </si>
  <si>
    <t>Competencies Earned</t>
  </si>
  <si>
    <t>Remediations Earned</t>
  </si>
  <si>
    <t>Competencies Not Earned</t>
  </si>
  <si>
    <t>Remediations Not Earned</t>
  </si>
  <si>
    <t>Pos/Neg Observations</t>
  </si>
  <si>
    <t>Ongoing Competency Observations</t>
  </si>
  <si>
    <t>Initial Competency Checks</t>
  </si>
  <si>
    <t>Missed Oppurtunities</t>
  </si>
  <si>
    <t>Coercions Used</t>
  </si>
  <si>
    <t>Correct Skills Used</t>
  </si>
  <si>
    <t>IOA Completed?</t>
  </si>
  <si>
    <t>Name of Coach IOA completed with</t>
  </si>
  <si>
    <t>Yes</t>
  </si>
  <si>
    <t>No</t>
  </si>
  <si>
    <t xml:space="preserve">The following template is designed as a simple method of montioring employee coaching data. It covers initial competency in a training curiciulum, on-going competency, and positive and negative observation. Data for each of these areas is entered into the data sheet by that name. The 'Graphs' and 'Annual graphs' sheets use this data to provide basic statistics and graphs to review. </t>
  </si>
  <si>
    <r>
      <rPr>
        <b/>
        <sz val="11"/>
        <color theme="1"/>
        <rFont val="Calibri"/>
        <family val="2"/>
        <scheme val="minor"/>
      </rPr>
      <t>Autopopulation</t>
    </r>
    <r>
      <rPr>
        <sz val="11"/>
        <color theme="1"/>
        <rFont val="Calibri"/>
        <family val="2"/>
        <scheme val="minor"/>
      </rPr>
      <t xml:space="preserve"> occurs in the graphs and annual graphs sheets provided a date range in specified. At the top of either sheet, type in the dates you are interested in reviewing. The Initial Competency Tracker Date will also provide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</si>
</sst>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Calibri"/>
      <family val="2"/>
      <scheme val="minor"/>
    </font>
    <font>
      <sz val="11"/>
      <color theme="1"/>
      <name val="Calibri"/>
      <family val="2"/>
      <scheme val="minor"/>
    </font>
    <font>
      <b/>
      <sz val="13"/>
      <color theme="3"/>
      <name val="Calibri"/>
      <family val="2"/>
      <scheme val="minor"/>
    </font>
    <font>
      <sz val="11"/>
      <color rgb="FF9C6500"/>
      <name val="Calibri"/>
      <family val="2"/>
      <scheme val="minor"/>
    </font>
    <font>
      <b/>
      <sz val="11"/>
      <color rgb="FFFA7D00"/>
      <name val="Calibri"/>
      <family val="2"/>
      <scheme val="minor"/>
    </font>
    <font>
      <b/>
      <sz val="11"/>
      <color theme="1"/>
      <name val="Calibri"/>
      <family val="2"/>
      <scheme val="minor"/>
    </font>
    <font>
      <sz val="11"/>
      <color theme="0"/>
      <name val="Calibri"/>
      <family val="2"/>
      <scheme val="minor"/>
    </font>
    <font>
      <b/>
      <sz val="9"/>
      <color indexed="81"/>
      <name val="Tahoma"/>
      <family val="2"/>
    </font>
    <font>
      <sz val="9"/>
      <color indexed="81"/>
      <name val="Tahoma"/>
      <family val="2"/>
    </font>
    <font>
      <sz val="11"/>
      <name val="Calibri"/>
      <family val="2"/>
      <scheme val="minor"/>
    </font>
    <font>
      <b/>
      <sz val="12"/>
      <color theme="1"/>
      <name val="Calibri"/>
      <family val="2"/>
      <scheme val="minor"/>
    </font>
    <font>
      <b/>
      <sz val="9"/>
      <color indexed="81"/>
      <name val="Tahoma"/>
      <charset val="1"/>
    </font>
    <font>
      <b/>
      <sz val="10"/>
      <color theme="3"/>
      <name val="Calibri"/>
      <family val="2"/>
      <scheme val="minor"/>
    </font>
    <font>
      <sz val="11"/>
      <color rgb="FF3F3F76"/>
      <name val="Calibri"/>
      <family val="2"/>
      <scheme val="minor"/>
    </font>
    <font>
      <sz val="11"/>
      <color theme="0" tint="-4.9989318521683403E-2"/>
      <name val="Calibri"/>
      <family val="2"/>
      <scheme val="minor"/>
    </font>
    <font>
      <b/>
      <sz val="11"/>
      <color rgb="FFFF0000"/>
      <name val="Calibri"/>
      <family val="2"/>
      <scheme val="minor"/>
    </font>
    <font>
      <b/>
      <sz val="11"/>
      <color rgb="FFFFC000"/>
      <name val="Calibri"/>
      <family val="2"/>
      <scheme val="minor"/>
    </font>
    <font>
      <b/>
      <sz val="11"/>
      <color rgb="FF92D050"/>
      <name val="Calibri"/>
      <family val="2"/>
      <scheme val="minor"/>
    </font>
    <font>
      <b/>
      <sz val="11"/>
      <color rgb="FF00B0F0"/>
      <name val="Calibri"/>
      <family val="2"/>
      <scheme val="minor"/>
    </font>
    <font>
      <b/>
      <sz val="11"/>
      <color theme="8" tint="-0.249977111117893"/>
      <name val="Calibri"/>
      <family val="2"/>
      <scheme val="minor"/>
    </font>
    <font>
      <i/>
      <sz val="11"/>
      <color theme="1"/>
      <name val="Calibri"/>
      <family val="2"/>
      <scheme val="minor"/>
    </font>
    <font>
      <b/>
      <sz val="12"/>
      <color indexed="81"/>
      <name val="Tahoma"/>
      <family val="2"/>
    </font>
    <font>
      <b/>
      <sz val="16"/>
      <color theme="0"/>
      <name val="Calibri"/>
      <family val="2"/>
      <scheme val="minor"/>
    </font>
    <font>
      <sz val="16"/>
      <color theme="1"/>
      <name val="Calibri"/>
      <family val="2"/>
      <scheme val="minor"/>
    </font>
    <font>
      <sz val="9"/>
      <color indexed="81"/>
      <name val="Tahoma"/>
      <charset val="1"/>
    </font>
  </fonts>
  <fills count="15">
    <fill>
      <patternFill patternType="none"/>
    </fill>
    <fill>
      <patternFill patternType="gray125"/>
    </fill>
    <fill>
      <patternFill patternType="solid">
        <fgColor rgb="FFF2F2F2"/>
      </patternFill>
    </fill>
    <fill>
      <patternFill patternType="solid">
        <fgColor rgb="FFFFFFCC"/>
      </patternFill>
    </fill>
    <fill>
      <patternFill patternType="solid">
        <fgColor theme="9" tint="0.79998168889431442"/>
        <bgColor indexed="64"/>
      </patternFill>
    </fill>
    <fill>
      <patternFill patternType="solid">
        <fgColor theme="8" tint="0.59999389629810485"/>
        <bgColor indexed="64"/>
      </patternFill>
    </fill>
    <fill>
      <patternFill patternType="solid">
        <fgColor theme="1"/>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rgb="FFFFCC99"/>
      </patternFill>
    </fill>
    <fill>
      <patternFill patternType="solid">
        <fgColor theme="0" tint="-0.14999847407452621"/>
        <bgColor indexed="64"/>
      </patternFill>
    </fill>
    <fill>
      <patternFill patternType="solid">
        <fgColor theme="2"/>
        <bgColor indexed="64"/>
      </patternFill>
    </fill>
    <fill>
      <patternFill patternType="solid">
        <fgColor theme="7" tint="0.79998168889431442"/>
        <bgColor indexed="64"/>
      </patternFill>
    </fill>
  </fills>
  <borders count="7">
    <border>
      <left/>
      <right/>
      <top/>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diagonal/>
    </border>
  </borders>
  <cellStyleXfs count="6">
    <xf numFmtId="0" fontId="0" fillId="0" borderId="0"/>
    <xf numFmtId="9" fontId="1" fillId="0" borderId="0" applyFont="0" applyFill="0" applyBorder="0" applyAlignment="0" applyProtection="0"/>
    <xf numFmtId="0" fontId="2" fillId="0" borderId="1" applyNumberFormat="0" applyFill="0" applyAlignment="0" applyProtection="0"/>
    <xf numFmtId="0" fontId="4" fillId="2" borderId="2" applyNumberFormat="0" applyAlignment="0" applyProtection="0"/>
    <xf numFmtId="0" fontId="1" fillId="3" borderId="3" applyNumberFormat="0" applyFont="0" applyAlignment="0" applyProtection="0"/>
    <xf numFmtId="0" fontId="13" fillId="11" borderId="2" applyNumberFormat="0" applyAlignment="0" applyProtection="0"/>
  </cellStyleXfs>
  <cellXfs count="69">
    <xf numFmtId="0" fontId="0" fillId="0" borderId="0" xfId="0"/>
    <xf numFmtId="0" fontId="0" fillId="4" borderId="0" xfId="0" applyFill="1"/>
    <xf numFmtId="0" fontId="4" fillId="2" borderId="2" xfId="3"/>
    <xf numFmtId="0" fontId="3" fillId="3" borderId="3" xfId="4" applyFont="1"/>
    <xf numFmtId="0" fontId="6" fillId="6" borderId="4" xfId="0" applyFont="1" applyFill="1" applyBorder="1"/>
    <xf numFmtId="14" fontId="10" fillId="0" borderId="4" xfId="0" applyNumberFormat="1" applyFont="1" applyBorder="1"/>
    <xf numFmtId="0" fontId="12" fillId="0" borderId="1" xfId="2" applyFont="1"/>
    <xf numFmtId="14" fontId="0" fillId="0" borderId="0" xfId="0" applyNumberFormat="1"/>
    <xf numFmtId="0" fontId="0" fillId="0" borderId="0" xfId="0" applyNumberFormat="1"/>
    <xf numFmtId="0" fontId="0" fillId="0" borderId="0" xfId="0" applyFont="1" applyAlignment="1">
      <alignment vertical="center"/>
    </xf>
    <xf numFmtId="10" fontId="0" fillId="0" borderId="0" xfId="0" applyNumberFormat="1"/>
    <xf numFmtId="0" fontId="0" fillId="0" borderId="0" xfId="0" applyAlignment="1">
      <alignment wrapText="1"/>
    </xf>
    <xf numFmtId="0" fontId="6" fillId="7" borderId="0" xfId="0" applyFont="1" applyFill="1"/>
    <xf numFmtId="0" fontId="0" fillId="8" borderId="0" xfId="0" applyFill="1" applyAlignment="1">
      <alignment horizontal="left" indent="1"/>
    </xf>
    <xf numFmtId="0" fontId="0" fillId="8" borderId="0" xfId="0" applyFill="1"/>
    <xf numFmtId="0" fontId="0" fillId="0" borderId="0" xfId="0" applyFill="1"/>
    <xf numFmtId="14" fontId="0" fillId="0" borderId="0" xfId="0" applyNumberFormat="1" applyFill="1"/>
    <xf numFmtId="0" fontId="6" fillId="7" borderId="5" xfId="0" applyNumberFormat="1" applyFont="1" applyFill="1" applyBorder="1" applyAlignment="1">
      <alignment horizontal="center" vertical="center" wrapText="1"/>
    </xf>
    <xf numFmtId="14" fontId="6" fillId="7" borderId="5" xfId="0" applyNumberFormat="1" applyFont="1" applyFill="1" applyBorder="1" applyAlignment="1">
      <alignment horizontal="center" vertical="center" wrapText="1"/>
    </xf>
    <xf numFmtId="0" fontId="6" fillId="7" borderId="5" xfId="0" applyFont="1" applyFill="1" applyBorder="1" applyAlignment="1">
      <alignment horizontal="center" vertical="center" wrapText="1"/>
    </xf>
    <xf numFmtId="0" fontId="9" fillId="10" borderId="5" xfId="0" applyFont="1" applyFill="1" applyBorder="1" applyAlignment="1">
      <alignment horizontal="center" vertical="center" wrapText="1"/>
    </xf>
    <xf numFmtId="0" fontId="9" fillId="10" borderId="5" xfId="0" applyNumberFormat="1" applyFont="1" applyFill="1" applyBorder="1" applyAlignment="1">
      <alignment horizontal="center" vertical="center" wrapText="1"/>
    </xf>
    <xf numFmtId="14" fontId="9" fillId="4" borderId="5" xfId="0" applyNumberFormat="1" applyFont="1" applyFill="1" applyBorder="1" applyAlignment="1">
      <alignment horizontal="center" wrapText="1"/>
    </xf>
    <xf numFmtId="0" fontId="9" fillId="4" borderId="5" xfId="0" applyFont="1" applyFill="1" applyBorder="1" applyAlignment="1">
      <alignment horizontal="center" wrapText="1"/>
    </xf>
    <xf numFmtId="9" fontId="9" fillId="4" borderId="5" xfId="1" applyFont="1" applyFill="1" applyBorder="1" applyAlignment="1">
      <alignment horizontal="center" wrapText="1"/>
    </xf>
    <xf numFmtId="0" fontId="9" fillId="4" borderId="5" xfId="0" applyFont="1" applyFill="1" applyBorder="1"/>
    <xf numFmtId="14" fontId="9" fillId="10" borderId="5" xfId="0" applyNumberFormat="1" applyFont="1" applyFill="1" applyBorder="1" applyAlignment="1">
      <alignment horizontal="center" vertical="center" wrapText="1"/>
    </xf>
    <xf numFmtId="14" fontId="10" fillId="0" borderId="0" xfId="0" applyNumberFormat="1" applyFont="1" applyBorder="1"/>
    <xf numFmtId="14" fontId="0" fillId="0" borderId="0" xfId="0" applyNumberFormat="1" applyFill="1" applyAlignment="1">
      <alignment vertical="center"/>
    </xf>
    <xf numFmtId="14" fontId="0" fillId="0" borderId="0" xfId="0" applyNumberFormat="1" applyAlignment="1">
      <alignment vertical="center"/>
    </xf>
    <xf numFmtId="0" fontId="0" fillId="0" borderId="0" xfId="0" applyBorder="1"/>
    <xf numFmtId="0" fontId="13" fillId="11" borderId="2" xfId="5" applyNumberFormat="1" applyAlignment="1">
      <alignment horizontal="center" vertical="center" wrapText="1"/>
    </xf>
    <xf numFmtId="14" fontId="13" fillId="11" borderId="2" xfId="5" applyNumberFormat="1" applyAlignment="1">
      <alignment horizontal="center" vertical="center" wrapText="1"/>
    </xf>
    <xf numFmtId="0" fontId="14" fillId="0" borderId="0" xfId="0" applyFont="1"/>
    <xf numFmtId="14" fontId="0" fillId="0" borderId="0" xfId="0" applyNumberFormat="1" applyAlignment="1">
      <alignment horizontal="right"/>
    </xf>
    <xf numFmtId="0" fontId="0" fillId="0" borderId="0" xfId="0" applyAlignment="1">
      <alignment horizontal="right"/>
    </xf>
    <xf numFmtId="0" fontId="5" fillId="0" borderId="0" xfId="0" applyFont="1"/>
    <xf numFmtId="0" fontId="5" fillId="0" borderId="0" xfId="0" applyFont="1" applyBorder="1" applyAlignment="1">
      <alignment wrapText="1"/>
    </xf>
    <xf numFmtId="0" fontId="0" fillId="0" borderId="4" xfId="0" applyBorder="1"/>
    <xf numFmtId="0" fontId="5" fillId="0" borderId="4" xfId="0" applyFont="1" applyBorder="1"/>
    <xf numFmtId="0" fontId="5" fillId="0" borderId="4" xfId="0" applyFont="1" applyBorder="1" applyAlignment="1">
      <alignment wrapText="1"/>
    </xf>
    <xf numFmtId="0" fontId="4" fillId="2" borderId="4" xfId="3" applyBorder="1"/>
    <xf numFmtId="0" fontId="0" fillId="0" borderId="4" xfId="0" applyNumberFormat="1" applyBorder="1"/>
    <xf numFmtId="0" fontId="0" fillId="12" borderId="4" xfId="0" applyFill="1" applyBorder="1"/>
    <xf numFmtId="10" fontId="0" fillId="0" borderId="4" xfId="0" applyNumberFormat="1" applyBorder="1"/>
    <xf numFmtId="10" fontId="4" fillId="2" borderId="2" xfId="3" applyNumberFormat="1"/>
    <xf numFmtId="0" fontId="9" fillId="4" borderId="0" xfId="0" applyFont="1" applyFill="1"/>
    <xf numFmtId="14" fontId="0" fillId="0" borderId="0" xfId="0" applyNumberFormat="1" applyBorder="1"/>
    <xf numFmtId="0" fontId="3" fillId="3" borderId="6" xfId="4" applyFont="1" applyBorder="1"/>
    <xf numFmtId="0" fontId="5" fillId="8" borderId="4" xfId="0" applyFont="1" applyFill="1" applyBorder="1" applyAlignment="1">
      <alignment horizontal="center"/>
    </xf>
    <xf numFmtId="0" fontId="5" fillId="8" borderId="4" xfId="0" applyFont="1" applyFill="1" applyBorder="1"/>
    <xf numFmtId="0" fontId="20" fillId="14" borderId="4" xfId="0" applyFont="1" applyFill="1" applyBorder="1"/>
    <xf numFmtId="0" fontId="20" fillId="14" borderId="4" xfId="0" applyFont="1" applyFill="1" applyBorder="1" applyAlignment="1">
      <alignment wrapText="1"/>
    </xf>
    <xf numFmtId="0" fontId="0" fillId="14" borderId="4" xfId="0" applyFill="1" applyBorder="1"/>
    <xf numFmtId="0" fontId="4" fillId="12" borderId="2" xfId="3" applyFill="1"/>
    <xf numFmtId="0" fontId="5" fillId="14" borderId="4" xfId="0" applyFont="1" applyFill="1" applyBorder="1"/>
    <xf numFmtId="0" fontId="5" fillId="14" borderId="4" xfId="0" applyFont="1" applyFill="1" applyBorder="1" applyAlignment="1">
      <alignment wrapText="1"/>
    </xf>
    <xf numFmtId="0" fontId="0" fillId="13" borderId="0" xfId="0" applyFill="1"/>
    <xf numFmtId="0" fontId="0" fillId="12" borderId="0" xfId="0" applyFill="1"/>
    <xf numFmtId="0" fontId="4" fillId="12" borderId="4" xfId="3" applyFill="1" applyBorder="1" applyAlignment="1">
      <alignment horizontal="center"/>
    </xf>
    <xf numFmtId="0" fontId="4" fillId="12" borderId="2" xfId="3" applyFill="1" applyAlignment="1">
      <alignment wrapText="1"/>
    </xf>
    <xf numFmtId="0" fontId="9" fillId="4" borderId="5" xfId="0" applyFont="1" applyFill="1" applyBorder="1" applyAlignment="1">
      <alignment wrapText="1"/>
    </xf>
    <xf numFmtId="0" fontId="6" fillId="0" borderId="0" xfId="0" applyFont="1"/>
    <xf numFmtId="0" fontId="0" fillId="9" borderId="0" xfId="0" applyFill="1" applyAlignment="1">
      <alignment vertical="top" wrapText="1"/>
    </xf>
    <xf numFmtId="0" fontId="0" fillId="9" borderId="0" xfId="0" applyFill="1" applyAlignment="1">
      <alignment horizontal="left" vertical="top" wrapText="1"/>
    </xf>
    <xf numFmtId="0" fontId="0" fillId="5" borderId="0" xfId="0" applyFill="1" applyAlignment="1">
      <alignment horizontal="left" wrapText="1"/>
    </xf>
    <xf numFmtId="0" fontId="6" fillId="7" borderId="0" xfId="0" applyFont="1" applyFill="1" applyAlignment="1">
      <alignment horizontal="center"/>
    </xf>
    <xf numFmtId="14" fontId="23" fillId="4" borderId="0" xfId="0" applyNumberFormat="1" applyFont="1" applyFill="1" applyAlignment="1">
      <alignment horizontal="center"/>
    </xf>
    <xf numFmtId="0" fontId="22" fillId="6" borderId="0" xfId="0" applyFont="1" applyFill="1" applyAlignment="1">
      <alignment horizontal="center"/>
    </xf>
  </cellXfs>
  <cellStyles count="6">
    <cellStyle name="Calculation" xfId="3" builtinId="22"/>
    <cellStyle name="Heading 2" xfId="2" builtinId="17"/>
    <cellStyle name="Input" xfId="5" builtinId="20"/>
    <cellStyle name="Normal" xfId="0" builtinId="0"/>
    <cellStyle name="Note" xfId="4" builtinId="10"/>
    <cellStyle name="Percent" xfId="1" builtinId="5"/>
  </cellStyles>
  <dxfs count="53">
    <dxf>
      <numFmt numFmtId="19" formatCode="m/d/yyyy"/>
    </dxf>
    <dxf>
      <border outline="0">
        <top style="thin">
          <color indexed="64"/>
        </top>
      </border>
    </dxf>
    <dxf>
      <border outline="0">
        <bottom style="thin">
          <color indexed="64"/>
        </bottom>
      </border>
    </dxf>
    <dxf>
      <fill>
        <patternFill patternType="solid">
          <fgColor indexed="64"/>
          <bgColor theme="9" tint="0.79998168889431442"/>
        </patternFill>
      </fill>
      <border diagonalUp="0" diagonalDown="0" outline="0">
        <left style="thin">
          <color indexed="64"/>
        </left>
        <right style="thin">
          <color indexed="64"/>
        </right>
        <top/>
        <bottom/>
      </border>
    </dxf>
    <dxf>
      <alignment horizontal="right" vertical="bottom" textRotation="0" wrapText="0" indent="0" justifyLastLine="0" shrinkToFit="0" readingOrder="0"/>
    </dxf>
    <dxf>
      <numFmt numFmtId="19" formatCode="m/d/yyyy"/>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fill>
        <patternFill patternType="none">
          <fgColor indexed="64"/>
          <bgColor indexed="65"/>
        </patternFill>
      </fill>
    </dxf>
    <dxf>
      <numFmt numFmtId="19" formatCode="m/d/yyyy"/>
      <fill>
        <patternFill patternType="none">
          <fgColor indexed="64"/>
          <bgColor indexed="65"/>
        </patternFill>
      </fill>
    </dxf>
    <dxf>
      <fill>
        <patternFill patternType="none">
          <fgColor indexed="64"/>
          <bgColor indexed="65"/>
        </patternFill>
      </fill>
    </dxf>
    <dxf>
      <numFmt numFmtId="19" formatCode="m/d/yyyy"/>
      <fill>
        <patternFill patternType="none">
          <fgColor indexed="64"/>
          <bgColor indexed="65"/>
        </patternFill>
      </fill>
    </dxf>
    <dxf>
      <numFmt numFmtId="19" formatCode="m/d/yyyy"/>
      <fill>
        <patternFill patternType="none">
          <fgColor indexed="64"/>
          <bgColor indexed="65"/>
        </patternFill>
      </fill>
    </dxf>
    <dxf>
      <numFmt numFmtId="19" formatCode="m/d/yyyy"/>
      <fill>
        <patternFill patternType="none">
          <fgColor indexed="64"/>
          <bgColor indexed="65"/>
        </patternFill>
      </fill>
    </dxf>
    <dxf>
      <numFmt numFmtId="19" formatCode="m/d/yyyy"/>
      <fill>
        <patternFill patternType="none">
          <fgColor indexed="64"/>
          <bgColor indexed="65"/>
        </patternFill>
      </fill>
    </dxf>
    <dxf>
      <numFmt numFmtId="19" formatCode="m/d/yyyy"/>
      <fill>
        <patternFill patternType="none">
          <fgColor indexed="64"/>
          <bgColor indexed="65"/>
        </patternFill>
      </fill>
    </dxf>
    <dxf>
      <fill>
        <patternFill patternType="none">
          <fgColor indexed="64"/>
          <bgColor indexed="65"/>
        </patternFill>
      </fill>
    </dxf>
    <dxf>
      <numFmt numFmtId="19" formatCode="m/d/yyyy"/>
      <fill>
        <patternFill patternType="none">
          <fgColor indexed="64"/>
          <bgColor indexed="65"/>
        </patternFill>
      </fill>
    </dxf>
    <dxf>
      <numFmt numFmtId="19" formatCode="m/d/yyyy"/>
      <fill>
        <patternFill patternType="none">
          <fgColor indexed="64"/>
          <bgColor indexed="65"/>
        </patternFill>
      </fill>
    </dxf>
    <dxf>
      <numFmt numFmtId="19" formatCode="m/d/yyyy"/>
      <fill>
        <patternFill patternType="none">
          <fgColor indexed="64"/>
          <bgColor indexed="65"/>
        </patternFill>
      </fill>
      <alignment vertical="center" textRotation="0" indent="0" justifyLastLine="0" shrinkToFit="0" readingOrder="0"/>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top style="thin">
          <color indexed="64"/>
        </top>
      </border>
    </dxf>
    <dxf>
      <border outline="0">
        <bottom style="thin">
          <color indexed="64"/>
        </bottom>
      </border>
    </dxf>
    <dxf>
      <font>
        <b val="0"/>
        <i val="0"/>
        <strike val="0"/>
        <condense val="0"/>
        <extend val="0"/>
        <outline val="0"/>
        <shadow val="0"/>
        <u val="none"/>
        <vertAlign val="baseline"/>
        <sz val="11"/>
        <color theme="0"/>
        <name val="Calibri"/>
        <scheme val="minor"/>
      </font>
      <fill>
        <patternFill patternType="solid">
          <fgColor indexed="64"/>
          <bgColor theme="4" tint="-0.49998474074526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ill>
        <patternFill>
          <bgColor theme="9" tint="0.79998168889431442"/>
        </patternFill>
      </fill>
    </dxf>
    <dxf>
      <font>
        <color rgb="FFCC6600"/>
      </font>
      <fill>
        <patternFill>
          <bgColor rgb="FFFF9999"/>
        </patternFill>
      </fill>
    </dxf>
    <dxf>
      <fill>
        <patternFill>
          <bgColor theme="9" tint="0.79998168889431442"/>
        </patternFill>
      </fill>
    </dxf>
    <dxf>
      <font>
        <color rgb="FF9C0006"/>
      </font>
      <fill>
        <patternFill>
          <bgColor rgb="FFFFC7CE"/>
        </patternFill>
      </fill>
    </dxf>
    <dxf>
      <fill>
        <patternFill>
          <bgColor theme="7" tint="0.59996337778862885"/>
        </patternFill>
      </fill>
    </dxf>
    <dxf>
      <fill>
        <patternFill>
          <bgColor theme="9" tint="0.79998168889431442"/>
        </patternFill>
      </fill>
    </dxf>
    <dxf>
      <font>
        <color rgb="FFFF0000"/>
      </font>
      <fill>
        <patternFill>
          <bgColor rgb="FFFF9999"/>
        </patternFill>
      </fill>
    </dxf>
    <dxf>
      <fill>
        <patternFill>
          <bgColor theme="0" tint="-0.24994659260841701"/>
        </patternFill>
      </fill>
    </dxf>
    <dxf>
      <fill>
        <patternFill>
          <bgColor theme="7" tint="0.59996337778862885"/>
        </patternFill>
      </fill>
    </dxf>
    <dxf>
      <fill>
        <patternFill>
          <bgColor theme="9" tint="0.79998168889431442"/>
        </patternFill>
      </fill>
    </dxf>
    <dxf>
      <font>
        <color rgb="FFFF0000"/>
      </font>
      <fill>
        <patternFill>
          <bgColor rgb="FFFF9999"/>
        </patternFill>
      </fill>
    </dxf>
    <dxf>
      <fill>
        <patternFill>
          <bgColor theme="0" tint="-0.24994659260841701"/>
        </patternFill>
      </fill>
    </dxf>
    <dxf>
      <fill>
        <patternFill>
          <bgColor theme="7" tint="0.59996337778862885"/>
        </patternFill>
      </fill>
    </dxf>
    <dxf>
      <fill>
        <patternFill>
          <bgColor theme="9" tint="0.79998168889431442"/>
        </patternFill>
      </fill>
    </dxf>
    <dxf>
      <font>
        <color rgb="FFFF0000"/>
      </font>
      <fill>
        <patternFill>
          <bgColor rgb="FFFF9999"/>
        </patternFill>
      </fill>
    </dxf>
    <dxf>
      <fill>
        <patternFill>
          <bgColor theme="0" tint="-0.24994659260841701"/>
        </patternFill>
      </fill>
    </dxf>
    <dxf>
      <fill>
        <patternFill>
          <bgColor theme="7" tint="0.59996337778862885"/>
        </patternFill>
      </fill>
    </dxf>
    <dxf>
      <fill>
        <patternFill>
          <bgColor theme="9" tint="0.79998168889431442"/>
        </patternFill>
      </fill>
    </dxf>
    <dxf>
      <font>
        <color rgb="FFFF0000"/>
      </font>
      <fill>
        <patternFill>
          <bgColor rgb="FFFF9999"/>
        </patternFill>
      </fill>
    </dxf>
    <dxf>
      <fill>
        <patternFill>
          <bgColor theme="0" tint="-0.24994659260841701"/>
        </patternFill>
      </fill>
    </dxf>
    <dxf>
      <fill>
        <patternFill>
          <bgColor theme="7" tint="0.59996337778862885"/>
        </patternFill>
      </fill>
      <border>
        <left style="thin">
          <color auto="1"/>
        </left>
        <right style="thin">
          <color auto="1"/>
        </right>
        <top style="thin">
          <color auto="1"/>
        </top>
        <bottom style="thin">
          <color auto="1"/>
        </bottom>
      </border>
    </dxf>
    <dxf>
      <fill>
        <patternFill>
          <bgColor theme="9" tint="0.79998168889431442"/>
        </patternFill>
      </fill>
      <border>
        <left style="thin">
          <color auto="1"/>
        </left>
        <right style="thin">
          <color auto="1"/>
        </right>
        <top style="thin">
          <color auto="1"/>
        </top>
        <bottom style="thin">
          <color auto="1"/>
        </bottom>
      </border>
    </dxf>
    <dxf>
      <font>
        <color rgb="FFFF0000"/>
      </font>
      <fill>
        <patternFill>
          <bgColor rgb="FFFF9999"/>
        </patternFill>
      </fill>
      <border>
        <left style="thin">
          <color auto="1"/>
        </left>
        <right style="thin">
          <color auto="1"/>
        </right>
        <top style="thin">
          <color auto="1"/>
        </top>
        <bottom style="thin">
          <color auto="1"/>
        </bottom>
      </border>
    </dxf>
    <dxf>
      <fill>
        <patternFill>
          <bgColor theme="0" tint="-0.24994659260841701"/>
        </patternFill>
      </fill>
      <border>
        <left style="thin">
          <color auto="1"/>
        </left>
        <right style="thin">
          <color auto="1"/>
        </right>
        <top style="thin">
          <color auto="1"/>
        </top>
        <bottom style="thin">
          <color auto="1"/>
        </bottom>
      </border>
    </dxf>
    <dxf>
      <font>
        <b val="0"/>
        <i val="0"/>
        <strike val="0"/>
        <condense val="0"/>
        <extend val="0"/>
        <outline val="0"/>
        <shadow val="0"/>
        <u val="none"/>
        <vertAlign val="baseline"/>
        <sz val="11"/>
        <color rgb="FF9C6500"/>
        <name val="Calibri"/>
        <scheme val="minor"/>
      </font>
    </dxf>
    <dxf>
      <numFmt numFmtId="19" formatCode="m/d/yyyy"/>
    </dxf>
    <dxf>
      <fill>
        <patternFill patternType="solid">
          <fgColor indexed="64"/>
          <bgColor theme="9" tint="0.79998168889431442"/>
        </patternFill>
      </fill>
    </dxf>
  </dxfs>
  <tableStyles count="0" defaultTableStyle="TableStyleMedium2" defaultPivotStyle="PivotStyleLight16"/>
  <colors>
    <mruColors>
      <color rgb="FFCC660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Agency</a:t>
            </a:r>
            <a:r>
              <a:rPr lang="en-US" b="1" baseline="0"/>
              <a:t>-wide positive to negative interaction ratio</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Graphs!$A$30</c:f>
              <c:strCache>
                <c:ptCount val="1"/>
                <c:pt idx="0">
                  <c:v>Interaction type</c:v>
                </c:pt>
              </c:strCache>
            </c:strRef>
          </c:tx>
          <c:dPt>
            <c:idx val="0"/>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6-E4FF-4A4F-A4E8-C3FDB3A9400A}"/>
              </c:ext>
            </c:extLst>
          </c:dPt>
          <c:dPt>
            <c:idx val="1"/>
            <c:bubble3D val="0"/>
            <c:spPr>
              <a:solidFill>
                <a:srgbClr val="FF0000"/>
              </a:solidFill>
              <a:ln w="19050">
                <a:solidFill>
                  <a:schemeClr val="lt1"/>
                </a:solidFill>
              </a:ln>
              <a:effectLst/>
            </c:spPr>
            <c:extLst>
              <c:ext xmlns:c16="http://schemas.microsoft.com/office/drawing/2014/chart" uri="{C3380CC4-5D6E-409C-BE32-E72D297353CC}">
                <c16:uniqueId val="{0000000B-E4FF-4A4F-A4E8-C3FDB3A9400A}"/>
              </c:ext>
            </c:extLst>
          </c:dPt>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Graphs!$B$29:$C$29</c:f>
              <c:strCache>
                <c:ptCount val="2"/>
                <c:pt idx="0">
                  <c:v>Positive Interactions</c:v>
                </c:pt>
                <c:pt idx="1">
                  <c:v>Negative interactions</c:v>
                </c:pt>
              </c:strCache>
            </c:strRef>
          </c:cat>
          <c:val>
            <c:numRef>
              <c:f>Graphs!$B$30:$C$30</c:f>
              <c:numCache>
                <c:formatCode>General</c:formatCode>
                <c:ptCount val="2"/>
                <c:pt idx="0">
                  <c:v>41</c:v>
                </c:pt>
                <c:pt idx="1">
                  <c:v>14</c:v>
                </c:pt>
              </c:numCache>
            </c:numRef>
          </c:val>
          <c:extLst>
            <c:ext xmlns:c16="http://schemas.microsoft.com/office/drawing/2014/chart" uri="{C3380CC4-5D6E-409C-BE32-E72D297353CC}">
              <c16:uniqueId val="{00000000-E4FF-4A4F-A4E8-C3FDB3A9400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Number</a:t>
            </a:r>
            <a:r>
              <a:rPr lang="en-US" baseline="0"/>
              <a:t> of Coaching Observations Conducted by Type</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'Annuals graphs'!$B$63</c:f>
              <c:strCache>
                <c:ptCount val="1"/>
                <c:pt idx="0">
                  <c:v>Pos/Neg Observations</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Pt>
            <c:idx val="1"/>
            <c:marker>
              <c:symbol val="circle"/>
              <c:size val="5"/>
              <c:spPr>
                <a:solidFill>
                  <a:schemeClr val="accent1"/>
                </a:solidFill>
                <a:ln w="9525">
                  <a:solidFill>
                    <a:srgbClr val="0070C0"/>
                  </a:solidFill>
                </a:ln>
                <a:effectLst/>
              </c:spPr>
            </c:marker>
            <c:bubble3D val="0"/>
            <c:spPr>
              <a:ln w="28575" cap="rnd">
                <a:solidFill>
                  <a:srgbClr val="0070C0"/>
                </a:solidFill>
                <a:round/>
              </a:ln>
              <a:effectLst/>
            </c:spPr>
            <c:extLst>
              <c:ext xmlns:c16="http://schemas.microsoft.com/office/drawing/2014/chart" uri="{C3380CC4-5D6E-409C-BE32-E72D297353CC}">
                <c16:uniqueId val="{00000003-A4E9-496B-90CF-C000B00A2B9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'Annuals graphs'!$A$64:$A$75</c:f>
              <c:strCache>
                <c:ptCount val="12"/>
                <c:pt idx="0">
                  <c:v>May</c:v>
                </c:pt>
                <c:pt idx="1">
                  <c:v>Jun</c:v>
                </c:pt>
                <c:pt idx="2">
                  <c:v>Jul</c:v>
                </c:pt>
                <c:pt idx="3">
                  <c:v>Aug</c:v>
                </c:pt>
                <c:pt idx="4">
                  <c:v>Sep</c:v>
                </c:pt>
                <c:pt idx="5">
                  <c:v>Oct</c:v>
                </c:pt>
                <c:pt idx="6">
                  <c:v>Nov</c:v>
                </c:pt>
                <c:pt idx="7">
                  <c:v>Dec</c:v>
                </c:pt>
                <c:pt idx="8">
                  <c:v>Jan</c:v>
                </c:pt>
                <c:pt idx="9">
                  <c:v>Feb</c:v>
                </c:pt>
                <c:pt idx="10">
                  <c:v>Mar</c:v>
                </c:pt>
                <c:pt idx="11">
                  <c:v>Apr</c:v>
                </c:pt>
              </c:strCache>
            </c:strRef>
          </c:cat>
          <c:val>
            <c:numRef>
              <c:f>'Annuals graphs'!$B$64:$B$75</c:f>
              <c:numCache>
                <c:formatCode>General</c:formatCode>
                <c:ptCount val="12"/>
                <c:pt idx="0">
                  <c:v>0</c:v>
                </c:pt>
                <c:pt idx="1">
                  <c:v>6</c:v>
                </c:pt>
                <c:pt idx="2">
                  <c:v>0</c:v>
                </c:pt>
                <c:pt idx="3">
                  <c:v>0</c:v>
                </c:pt>
                <c:pt idx="4">
                  <c:v>0</c:v>
                </c:pt>
                <c:pt idx="5">
                  <c:v>0</c:v>
                </c:pt>
                <c:pt idx="6">
                  <c:v>0</c:v>
                </c:pt>
                <c:pt idx="7">
                  <c:v>2</c:v>
                </c:pt>
                <c:pt idx="8">
                  <c:v>0</c:v>
                </c:pt>
                <c:pt idx="9">
                  <c:v>0</c:v>
                </c:pt>
                <c:pt idx="10">
                  <c:v>0</c:v>
                </c:pt>
                <c:pt idx="11">
                  <c:v>0</c:v>
                </c:pt>
              </c:numCache>
            </c:numRef>
          </c:val>
          <c:smooth val="0"/>
          <c:extLst>
            <c:ext xmlns:c16="http://schemas.microsoft.com/office/drawing/2014/chart" uri="{C3380CC4-5D6E-409C-BE32-E72D297353CC}">
              <c16:uniqueId val="{00000000-A4E9-496B-90CF-C000B00A2B92}"/>
            </c:ext>
          </c:extLst>
        </c:ser>
        <c:ser>
          <c:idx val="1"/>
          <c:order val="1"/>
          <c:tx>
            <c:strRef>
              <c:f>'Annuals graphs'!$C$63</c:f>
              <c:strCache>
                <c:ptCount val="1"/>
                <c:pt idx="0">
                  <c:v>Ongoing Competency Observations</c:v>
                </c:pt>
              </c:strCache>
            </c:strRef>
          </c:tx>
          <c:spPr>
            <a:ln w="28575" cap="rnd">
              <a:solidFill>
                <a:srgbClr val="7030A0"/>
              </a:solidFill>
              <a:round/>
            </a:ln>
            <a:effectLst/>
          </c:spPr>
          <c:marker>
            <c:symbol val="circle"/>
            <c:size val="5"/>
            <c:spPr>
              <a:solidFill>
                <a:srgbClr val="7030A0"/>
              </a:solidFill>
              <a:ln w="9525">
                <a:solidFill>
                  <a:srgbClr val="7030A0"/>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'Annuals graphs'!$A$64:$A$75</c:f>
              <c:strCache>
                <c:ptCount val="12"/>
                <c:pt idx="0">
                  <c:v>May</c:v>
                </c:pt>
                <c:pt idx="1">
                  <c:v>Jun</c:v>
                </c:pt>
                <c:pt idx="2">
                  <c:v>Jul</c:v>
                </c:pt>
                <c:pt idx="3">
                  <c:v>Aug</c:v>
                </c:pt>
                <c:pt idx="4">
                  <c:v>Sep</c:v>
                </c:pt>
                <c:pt idx="5">
                  <c:v>Oct</c:v>
                </c:pt>
                <c:pt idx="6">
                  <c:v>Nov</c:v>
                </c:pt>
                <c:pt idx="7">
                  <c:v>Dec</c:v>
                </c:pt>
                <c:pt idx="8">
                  <c:v>Jan</c:v>
                </c:pt>
                <c:pt idx="9">
                  <c:v>Feb</c:v>
                </c:pt>
                <c:pt idx="10">
                  <c:v>Mar</c:v>
                </c:pt>
                <c:pt idx="11">
                  <c:v>Apr</c:v>
                </c:pt>
              </c:strCache>
            </c:strRef>
          </c:cat>
          <c:val>
            <c:numRef>
              <c:f>'Annuals graphs'!$C$64:$C$75</c:f>
              <c:numCache>
                <c:formatCode>General</c:formatCode>
                <c:ptCount val="12"/>
                <c:pt idx="0">
                  <c:v>3</c:v>
                </c:pt>
                <c:pt idx="1">
                  <c:v>1</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A4E9-496B-90CF-C000B00A2B92}"/>
            </c:ext>
          </c:extLst>
        </c:ser>
        <c:ser>
          <c:idx val="2"/>
          <c:order val="2"/>
          <c:tx>
            <c:strRef>
              <c:f>'Annuals graphs'!$D$63</c:f>
              <c:strCache>
                <c:ptCount val="1"/>
                <c:pt idx="0">
                  <c:v>Initial Competency Checks</c:v>
                </c:pt>
              </c:strCache>
            </c:strRef>
          </c:tx>
          <c:spPr>
            <a:ln w="28575" cap="rnd">
              <a:solidFill>
                <a:schemeClr val="accent4">
                  <a:lumMod val="75000"/>
                </a:schemeClr>
              </a:solidFill>
              <a:round/>
            </a:ln>
            <a:effectLst/>
          </c:spPr>
          <c:marker>
            <c:symbol val="circle"/>
            <c:size val="5"/>
            <c:spPr>
              <a:solidFill>
                <a:schemeClr val="accent4">
                  <a:lumMod val="75000"/>
                </a:schemeClr>
              </a:solidFill>
              <a:ln w="9525">
                <a:solidFill>
                  <a:schemeClr val="accent4">
                    <a:lumMod val="75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'Annuals graphs'!$A$64:$A$75</c:f>
              <c:strCache>
                <c:ptCount val="12"/>
                <c:pt idx="0">
                  <c:v>May</c:v>
                </c:pt>
                <c:pt idx="1">
                  <c:v>Jun</c:v>
                </c:pt>
                <c:pt idx="2">
                  <c:v>Jul</c:v>
                </c:pt>
                <c:pt idx="3">
                  <c:v>Aug</c:v>
                </c:pt>
                <c:pt idx="4">
                  <c:v>Sep</c:v>
                </c:pt>
                <c:pt idx="5">
                  <c:v>Oct</c:v>
                </c:pt>
                <c:pt idx="6">
                  <c:v>Nov</c:v>
                </c:pt>
                <c:pt idx="7">
                  <c:v>Dec</c:v>
                </c:pt>
                <c:pt idx="8">
                  <c:v>Jan</c:v>
                </c:pt>
                <c:pt idx="9">
                  <c:v>Feb</c:v>
                </c:pt>
                <c:pt idx="10">
                  <c:v>Mar</c:v>
                </c:pt>
                <c:pt idx="11">
                  <c:v>Apr</c:v>
                </c:pt>
              </c:strCache>
            </c:strRef>
          </c:cat>
          <c:val>
            <c:numRef>
              <c:f>'Annuals graphs'!$D$64:$D$75</c:f>
              <c:numCache>
                <c:formatCode>General</c:formatCode>
                <c:ptCount val="12"/>
                <c:pt idx="0">
                  <c:v>6</c:v>
                </c:pt>
                <c:pt idx="1">
                  <c:v>4</c:v>
                </c:pt>
                <c:pt idx="2">
                  <c:v>2</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A4E9-496B-90CF-C000B00A2B92}"/>
            </c:ext>
          </c:extLst>
        </c:ser>
        <c:dLbls>
          <c:showLegendKey val="0"/>
          <c:showVal val="0"/>
          <c:showCatName val="0"/>
          <c:showSerName val="0"/>
          <c:showPercent val="0"/>
          <c:showBubbleSize val="0"/>
        </c:dLbls>
        <c:marker val="1"/>
        <c:smooth val="0"/>
        <c:axId val="692933304"/>
        <c:axId val="692933632"/>
      </c:lineChart>
      <c:catAx>
        <c:axId val="6929333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92933632"/>
        <c:crosses val="autoZero"/>
        <c:auto val="1"/>
        <c:lblAlgn val="ctr"/>
        <c:lblOffset val="100"/>
        <c:noMultiLvlLbl val="0"/>
      </c:catAx>
      <c:valAx>
        <c:axId val="6929336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929333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Ratio of positive feedback to constructive feedback provided during coaching observations</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Graphs!$A$48</c:f>
              <c:strCache>
                <c:ptCount val="1"/>
                <c:pt idx="0">
                  <c:v>Feedback type</c:v>
                </c:pt>
              </c:strCache>
            </c:strRef>
          </c:tx>
          <c:dPt>
            <c:idx val="0"/>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4-EBA8-433F-BEA8-A3433FD8E63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5-EBA8-433F-BEA8-A3433FD8E638}"/>
              </c:ext>
            </c:extLst>
          </c:dPt>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BA8-433F-BEA8-A3433FD8E638}"/>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BA8-433F-BEA8-A3433FD8E638}"/>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s>
          <c:cat>
            <c:strRef>
              <c:f>Graphs!$B$47:$C$47</c:f>
              <c:strCache>
                <c:ptCount val="2"/>
                <c:pt idx="0">
                  <c:v>Positive Feedback</c:v>
                </c:pt>
                <c:pt idx="1">
                  <c:v>Constructive Feedback</c:v>
                </c:pt>
              </c:strCache>
            </c:strRef>
          </c:cat>
          <c:val>
            <c:numRef>
              <c:f>Graphs!$B$48:$C$48</c:f>
              <c:numCache>
                <c:formatCode>General</c:formatCode>
                <c:ptCount val="2"/>
                <c:pt idx="0">
                  <c:v>7</c:v>
                </c:pt>
                <c:pt idx="1">
                  <c:v>4</c:v>
                </c:pt>
              </c:numCache>
            </c:numRef>
          </c:val>
          <c:extLst>
            <c:ext xmlns:c16="http://schemas.microsoft.com/office/drawing/2014/chart" uri="{C3380CC4-5D6E-409C-BE32-E72D297353CC}">
              <c16:uniqueId val="{00000000-EBA8-433F-BEA8-A3433FD8E638}"/>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Ratio</a:t>
            </a:r>
            <a:r>
              <a:rPr lang="en-US" b="1" baseline="0"/>
              <a:t> of Positive to Negative interactions </a:t>
            </a:r>
            <a:endParaRPr lang="en-US"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'Annuals graphs'!$B$17</c:f>
              <c:strCache>
                <c:ptCount val="1"/>
                <c:pt idx="0">
                  <c:v>Positive Interactions</c:v>
                </c:pt>
              </c:strCache>
            </c:strRef>
          </c:tx>
          <c:spPr>
            <a:solidFill>
              <a:schemeClr val="accent6">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'Annuals graphs'!$A$18:$A$29</c:f>
              <c:strCache>
                <c:ptCount val="12"/>
                <c:pt idx="0">
                  <c:v>May</c:v>
                </c:pt>
                <c:pt idx="1">
                  <c:v>Jun</c:v>
                </c:pt>
                <c:pt idx="2">
                  <c:v>Jul</c:v>
                </c:pt>
                <c:pt idx="3">
                  <c:v>Aug</c:v>
                </c:pt>
                <c:pt idx="4">
                  <c:v>Sep</c:v>
                </c:pt>
                <c:pt idx="5">
                  <c:v>Oct</c:v>
                </c:pt>
                <c:pt idx="6">
                  <c:v>Nov</c:v>
                </c:pt>
                <c:pt idx="7">
                  <c:v>Dec</c:v>
                </c:pt>
                <c:pt idx="8">
                  <c:v>Jan</c:v>
                </c:pt>
                <c:pt idx="9">
                  <c:v>Feb</c:v>
                </c:pt>
                <c:pt idx="10">
                  <c:v>Mar</c:v>
                </c:pt>
                <c:pt idx="11">
                  <c:v>Apr</c:v>
                </c:pt>
              </c:strCache>
            </c:strRef>
          </c:cat>
          <c:val>
            <c:numRef>
              <c:f>'Annuals graphs'!$B$18:$B$29</c:f>
              <c:numCache>
                <c:formatCode>General</c:formatCode>
                <c:ptCount val="12"/>
                <c:pt idx="0">
                  <c:v>0</c:v>
                </c:pt>
                <c:pt idx="1">
                  <c:v>41</c:v>
                </c:pt>
                <c:pt idx="2">
                  <c:v>0</c:v>
                </c:pt>
                <c:pt idx="3">
                  <c:v>0</c:v>
                </c:pt>
                <c:pt idx="4">
                  <c:v>0</c:v>
                </c:pt>
                <c:pt idx="5">
                  <c:v>0</c:v>
                </c:pt>
                <c:pt idx="6">
                  <c:v>0</c:v>
                </c:pt>
                <c:pt idx="7">
                  <c:v>15</c:v>
                </c:pt>
                <c:pt idx="8">
                  <c:v>0</c:v>
                </c:pt>
                <c:pt idx="9">
                  <c:v>0</c:v>
                </c:pt>
                <c:pt idx="10">
                  <c:v>0</c:v>
                </c:pt>
                <c:pt idx="11">
                  <c:v>0</c:v>
                </c:pt>
              </c:numCache>
            </c:numRef>
          </c:val>
          <c:extLst>
            <c:ext xmlns:c16="http://schemas.microsoft.com/office/drawing/2014/chart" uri="{C3380CC4-5D6E-409C-BE32-E72D297353CC}">
              <c16:uniqueId val="{00000000-3710-4387-8775-ADD042214FA9}"/>
            </c:ext>
          </c:extLst>
        </c:ser>
        <c:ser>
          <c:idx val="1"/>
          <c:order val="1"/>
          <c:tx>
            <c:strRef>
              <c:f>'Annuals graphs'!$C$17</c:f>
              <c:strCache>
                <c:ptCount val="1"/>
                <c:pt idx="0">
                  <c:v>Negative Interactions</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'Annuals graphs'!$A$18:$A$29</c:f>
              <c:strCache>
                <c:ptCount val="12"/>
                <c:pt idx="0">
                  <c:v>May</c:v>
                </c:pt>
                <c:pt idx="1">
                  <c:v>Jun</c:v>
                </c:pt>
                <c:pt idx="2">
                  <c:v>Jul</c:v>
                </c:pt>
                <c:pt idx="3">
                  <c:v>Aug</c:v>
                </c:pt>
                <c:pt idx="4">
                  <c:v>Sep</c:v>
                </c:pt>
                <c:pt idx="5">
                  <c:v>Oct</c:v>
                </c:pt>
                <c:pt idx="6">
                  <c:v>Nov</c:v>
                </c:pt>
                <c:pt idx="7">
                  <c:v>Dec</c:v>
                </c:pt>
                <c:pt idx="8">
                  <c:v>Jan</c:v>
                </c:pt>
                <c:pt idx="9">
                  <c:v>Feb</c:v>
                </c:pt>
                <c:pt idx="10">
                  <c:v>Mar</c:v>
                </c:pt>
                <c:pt idx="11">
                  <c:v>Apr</c:v>
                </c:pt>
              </c:strCache>
            </c:strRef>
          </c:cat>
          <c:val>
            <c:numRef>
              <c:f>'Annuals graphs'!$C$18:$C$29</c:f>
              <c:numCache>
                <c:formatCode>General</c:formatCode>
                <c:ptCount val="12"/>
                <c:pt idx="0">
                  <c:v>0</c:v>
                </c:pt>
                <c:pt idx="1">
                  <c:v>14</c:v>
                </c:pt>
                <c:pt idx="2">
                  <c:v>0</c:v>
                </c:pt>
                <c:pt idx="3">
                  <c:v>0</c:v>
                </c:pt>
                <c:pt idx="4">
                  <c:v>0</c:v>
                </c:pt>
                <c:pt idx="5">
                  <c:v>0</c:v>
                </c:pt>
                <c:pt idx="6">
                  <c:v>0</c:v>
                </c:pt>
                <c:pt idx="7">
                  <c:v>6</c:v>
                </c:pt>
                <c:pt idx="8">
                  <c:v>0</c:v>
                </c:pt>
                <c:pt idx="9">
                  <c:v>0</c:v>
                </c:pt>
                <c:pt idx="10">
                  <c:v>0</c:v>
                </c:pt>
                <c:pt idx="11">
                  <c:v>0</c:v>
                </c:pt>
              </c:numCache>
            </c:numRef>
          </c:val>
          <c:extLst>
            <c:ext xmlns:c16="http://schemas.microsoft.com/office/drawing/2014/chart" uri="{C3380CC4-5D6E-409C-BE32-E72D297353CC}">
              <c16:uniqueId val="{00000001-3710-4387-8775-ADD042214FA9}"/>
            </c:ext>
          </c:extLst>
        </c:ser>
        <c:dLbls>
          <c:showLegendKey val="0"/>
          <c:showVal val="0"/>
          <c:showCatName val="0"/>
          <c:showSerName val="0"/>
          <c:showPercent val="0"/>
          <c:showBubbleSize val="0"/>
        </c:dLbls>
        <c:gapWidth val="150"/>
        <c:overlap val="100"/>
        <c:axId val="688950864"/>
        <c:axId val="688944304"/>
      </c:barChart>
      <c:catAx>
        <c:axId val="6889508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8944304"/>
        <c:crosses val="autoZero"/>
        <c:auto val="1"/>
        <c:lblAlgn val="ctr"/>
        <c:lblOffset val="100"/>
        <c:noMultiLvlLbl val="0"/>
      </c:catAx>
      <c:valAx>
        <c:axId val="6889443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89508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Number</a:t>
            </a:r>
            <a:r>
              <a:rPr lang="en-US" baseline="0"/>
              <a:t> of Positive and Negative Interactions Observed</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'Annuals graphs'!$B$17</c:f>
              <c:strCache>
                <c:ptCount val="1"/>
                <c:pt idx="0">
                  <c:v>Positive Interactions</c:v>
                </c:pt>
              </c:strCache>
            </c:strRef>
          </c:tx>
          <c:spPr>
            <a:ln w="28575" cap="rnd">
              <a:solidFill>
                <a:schemeClr val="accent6">
                  <a:lumMod val="40000"/>
                  <a:lumOff val="60000"/>
                </a:schemeClr>
              </a:solidFill>
              <a:round/>
            </a:ln>
            <a:effectLst/>
          </c:spPr>
          <c:marker>
            <c:symbol val="circle"/>
            <c:size val="5"/>
            <c:spPr>
              <a:solidFill>
                <a:schemeClr val="accent6">
                  <a:lumMod val="40000"/>
                  <a:lumOff val="60000"/>
                </a:schemeClr>
              </a:solidFill>
              <a:ln w="9525">
                <a:solidFill>
                  <a:schemeClr val="accent6">
                    <a:lumMod val="40000"/>
                    <a:lumOff val="6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'Annuals graphs'!$A$18:$A$29</c:f>
              <c:strCache>
                <c:ptCount val="12"/>
                <c:pt idx="0">
                  <c:v>May</c:v>
                </c:pt>
                <c:pt idx="1">
                  <c:v>Jun</c:v>
                </c:pt>
                <c:pt idx="2">
                  <c:v>Jul</c:v>
                </c:pt>
                <c:pt idx="3">
                  <c:v>Aug</c:v>
                </c:pt>
                <c:pt idx="4">
                  <c:v>Sep</c:v>
                </c:pt>
                <c:pt idx="5">
                  <c:v>Oct</c:v>
                </c:pt>
                <c:pt idx="6">
                  <c:v>Nov</c:v>
                </c:pt>
                <c:pt idx="7">
                  <c:v>Dec</c:v>
                </c:pt>
                <c:pt idx="8">
                  <c:v>Jan</c:v>
                </c:pt>
                <c:pt idx="9">
                  <c:v>Feb</c:v>
                </c:pt>
                <c:pt idx="10">
                  <c:v>Mar</c:v>
                </c:pt>
                <c:pt idx="11">
                  <c:v>Apr</c:v>
                </c:pt>
              </c:strCache>
            </c:strRef>
          </c:cat>
          <c:val>
            <c:numRef>
              <c:f>'Annuals graphs'!$B$18:$B$29</c:f>
              <c:numCache>
                <c:formatCode>General</c:formatCode>
                <c:ptCount val="12"/>
                <c:pt idx="0">
                  <c:v>0</c:v>
                </c:pt>
                <c:pt idx="1">
                  <c:v>41</c:v>
                </c:pt>
                <c:pt idx="2">
                  <c:v>0</c:v>
                </c:pt>
                <c:pt idx="3">
                  <c:v>0</c:v>
                </c:pt>
                <c:pt idx="4">
                  <c:v>0</c:v>
                </c:pt>
                <c:pt idx="5">
                  <c:v>0</c:v>
                </c:pt>
                <c:pt idx="6">
                  <c:v>0</c:v>
                </c:pt>
                <c:pt idx="7">
                  <c:v>15</c:v>
                </c:pt>
                <c:pt idx="8">
                  <c:v>0</c:v>
                </c:pt>
                <c:pt idx="9">
                  <c:v>0</c:v>
                </c:pt>
                <c:pt idx="10">
                  <c:v>0</c:v>
                </c:pt>
                <c:pt idx="11">
                  <c:v>0</c:v>
                </c:pt>
              </c:numCache>
            </c:numRef>
          </c:val>
          <c:smooth val="0"/>
          <c:extLst>
            <c:ext xmlns:c16="http://schemas.microsoft.com/office/drawing/2014/chart" uri="{C3380CC4-5D6E-409C-BE32-E72D297353CC}">
              <c16:uniqueId val="{00000000-9B38-4797-9946-B4A8BF0E27CA}"/>
            </c:ext>
          </c:extLst>
        </c:ser>
        <c:ser>
          <c:idx val="1"/>
          <c:order val="1"/>
          <c:tx>
            <c:strRef>
              <c:f>'Annuals graphs'!$C$17</c:f>
              <c:strCache>
                <c:ptCount val="1"/>
                <c:pt idx="0">
                  <c:v>Negative Interactions</c:v>
                </c:pt>
              </c:strCache>
            </c:strRef>
          </c:tx>
          <c:spPr>
            <a:ln w="28575" cap="rnd">
              <a:solidFill>
                <a:srgbClr val="FF0000"/>
              </a:solidFill>
              <a:round/>
            </a:ln>
            <a:effectLst/>
          </c:spPr>
          <c:marker>
            <c:symbol val="circle"/>
            <c:size val="5"/>
            <c:spPr>
              <a:solidFill>
                <a:srgbClr val="FF0000"/>
              </a:solidFill>
              <a:ln w="9525">
                <a:solidFill>
                  <a:srgbClr val="FF0000"/>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'Annuals graphs'!$A$18:$A$29</c:f>
              <c:strCache>
                <c:ptCount val="12"/>
                <c:pt idx="0">
                  <c:v>May</c:v>
                </c:pt>
                <c:pt idx="1">
                  <c:v>Jun</c:v>
                </c:pt>
                <c:pt idx="2">
                  <c:v>Jul</c:v>
                </c:pt>
                <c:pt idx="3">
                  <c:v>Aug</c:v>
                </c:pt>
                <c:pt idx="4">
                  <c:v>Sep</c:v>
                </c:pt>
                <c:pt idx="5">
                  <c:v>Oct</c:v>
                </c:pt>
                <c:pt idx="6">
                  <c:v>Nov</c:v>
                </c:pt>
                <c:pt idx="7">
                  <c:v>Dec</c:v>
                </c:pt>
                <c:pt idx="8">
                  <c:v>Jan</c:v>
                </c:pt>
                <c:pt idx="9">
                  <c:v>Feb</c:v>
                </c:pt>
                <c:pt idx="10">
                  <c:v>Mar</c:v>
                </c:pt>
                <c:pt idx="11">
                  <c:v>Apr</c:v>
                </c:pt>
              </c:strCache>
            </c:strRef>
          </c:cat>
          <c:val>
            <c:numRef>
              <c:f>'Annuals graphs'!$C$18:$C$29</c:f>
              <c:numCache>
                <c:formatCode>General</c:formatCode>
                <c:ptCount val="12"/>
                <c:pt idx="0">
                  <c:v>0</c:v>
                </c:pt>
                <c:pt idx="1">
                  <c:v>14</c:v>
                </c:pt>
                <c:pt idx="2">
                  <c:v>0</c:v>
                </c:pt>
                <c:pt idx="3">
                  <c:v>0</c:v>
                </c:pt>
                <c:pt idx="4">
                  <c:v>0</c:v>
                </c:pt>
                <c:pt idx="5">
                  <c:v>0</c:v>
                </c:pt>
                <c:pt idx="6">
                  <c:v>0</c:v>
                </c:pt>
                <c:pt idx="7">
                  <c:v>6</c:v>
                </c:pt>
                <c:pt idx="8">
                  <c:v>0</c:v>
                </c:pt>
                <c:pt idx="9">
                  <c:v>0</c:v>
                </c:pt>
                <c:pt idx="10">
                  <c:v>0</c:v>
                </c:pt>
                <c:pt idx="11">
                  <c:v>0</c:v>
                </c:pt>
              </c:numCache>
            </c:numRef>
          </c:val>
          <c:smooth val="0"/>
          <c:extLst>
            <c:ext xmlns:c16="http://schemas.microsoft.com/office/drawing/2014/chart" uri="{C3380CC4-5D6E-409C-BE32-E72D297353CC}">
              <c16:uniqueId val="{00000001-9B38-4797-9946-B4A8BF0E27CA}"/>
            </c:ext>
          </c:extLst>
        </c:ser>
        <c:dLbls>
          <c:showLegendKey val="0"/>
          <c:showVal val="0"/>
          <c:showCatName val="0"/>
          <c:showSerName val="0"/>
          <c:showPercent val="0"/>
          <c:showBubbleSize val="0"/>
        </c:dLbls>
        <c:marker val="1"/>
        <c:smooth val="0"/>
        <c:axId val="680718832"/>
        <c:axId val="680718504"/>
      </c:lineChart>
      <c:catAx>
        <c:axId val="680718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718504"/>
        <c:crosses val="autoZero"/>
        <c:auto val="1"/>
        <c:lblAlgn val="ctr"/>
        <c:lblOffset val="100"/>
        <c:noMultiLvlLbl val="0"/>
      </c:catAx>
      <c:valAx>
        <c:axId val="6807185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718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Ratio of Feedback Types</a:t>
            </a:r>
            <a:r>
              <a:rPr lang="en-US" baseline="0"/>
              <a:t> Provided to Staff during Observations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'Annuals graphs'!$B$32</c:f>
              <c:strCache>
                <c:ptCount val="1"/>
                <c:pt idx="0">
                  <c:v>Positive Feedback</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'Annuals graphs'!$A$33:$A$44</c:f>
              <c:strCache>
                <c:ptCount val="12"/>
                <c:pt idx="0">
                  <c:v>May</c:v>
                </c:pt>
                <c:pt idx="1">
                  <c:v>Jun</c:v>
                </c:pt>
                <c:pt idx="2">
                  <c:v>Jul</c:v>
                </c:pt>
                <c:pt idx="3">
                  <c:v>Aug</c:v>
                </c:pt>
                <c:pt idx="4">
                  <c:v>Sep</c:v>
                </c:pt>
                <c:pt idx="5">
                  <c:v>Oct</c:v>
                </c:pt>
                <c:pt idx="6">
                  <c:v>Nov</c:v>
                </c:pt>
                <c:pt idx="7">
                  <c:v>Dec</c:v>
                </c:pt>
                <c:pt idx="8">
                  <c:v>Jan</c:v>
                </c:pt>
                <c:pt idx="9">
                  <c:v>Feb</c:v>
                </c:pt>
                <c:pt idx="10">
                  <c:v>Mar</c:v>
                </c:pt>
                <c:pt idx="11">
                  <c:v>Apr</c:v>
                </c:pt>
              </c:strCache>
            </c:strRef>
          </c:cat>
          <c:val>
            <c:numRef>
              <c:f>'Annuals graphs'!$B$33:$B$44</c:f>
              <c:numCache>
                <c:formatCode>General</c:formatCode>
                <c:ptCount val="12"/>
                <c:pt idx="0">
                  <c:v>0</c:v>
                </c:pt>
                <c:pt idx="1">
                  <c:v>4</c:v>
                </c:pt>
                <c:pt idx="2">
                  <c:v>0</c:v>
                </c:pt>
                <c:pt idx="3">
                  <c:v>0</c:v>
                </c:pt>
                <c:pt idx="4">
                  <c:v>0</c:v>
                </c:pt>
                <c:pt idx="5">
                  <c:v>0</c:v>
                </c:pt>
                <c:pt idx="6">
                  <c:v>0</c:v>
                </c:pt>
                <c:pt idx="7">
                  <c:v>3</c:v>
                </c:pt>
                <c:pt idx="8">
                  <c:v>0</c:v>
                </c:pt>
                <c:pt idx="9">
                  <c:v>0</c:v>
                </c:pt>
                <c:pt idx="10">
                  <c:v>0</c:v>
                </c:pt>
                <c:pt idx="11">
                  <c:v>0</c:v>
                </c:pt>
              </c:numCache>
            </c:numRef>
          </c:val>
          <c:extLst>
            <c:ext xmlns:c16="http://schemas.microsoft.com/office/drawing/2014/chart" uri="{C3380CC4-5D6E-409C-BE32-E72D297353CC}">
              <c16:uniqueId val="{00000000-2CEB-4A06-BC2F-F6A903C81222}"/>
            </c:ext>
          </c:extLst>
        </c:ser>
        <c:ser>
          <c:idx val="1"/>
          <c:order val="1"/>
          <c:tx>
            <c:strRef>
              <c:f>'Annuals graphs'!$C$32</c:f>
              <c:strCache>
                <c:ptCount val="1"/>
                <c:pt idx="0">
                  <c:v>Constructive Feedback</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'Annuals graphs'!$A$33:$A$44</c:f>
              <c:strCache>
                <c:ptCount val="12"/>
                <c:pt idx="0">
                  <c:v>May</c:v>
                </c:pt>
                <c:pt idx="1">
                  <c:v>Jun</c:v>
                </c:pt>
                <c:pt idx="2">
                  <c:v>Jul</c:v>
                </c:pt>
                <c:pt idx="3">
                  <c:v>Aug</c:v>
                </c:pt>
                <c:pt idx="4">
                  <c:v>Sep</c:v>
                </c:pt>
                <c:pt idx="5">
                  <c:v>Oct</c:v>
                </c:pt>
                <c:pt idx="6">
                  <c:v>Nov</c:v>
                </c:pt>
                <c:pt idx="7">
                  <c:v>Dec</c:v>
                </c:pt>
                <c:pt idx="8">
                  <c:v>Jan</c:v>
                </c:pt>
                <c:pt idx="9">
                  <c:v>Feb</c:v>
                </c:pt>
                <c:pt idx="10">
                  <c:v>Mar</c:v>
                </c:pt>
                <c:pt idx="11">
                  <c:v>Apr</c:v>
                </c:pt>
              </c:strCache>
            </c:strRef>
          </c:cat>
          <c:val>
            <c:numRef>
              <c:f>'Annuals graphs'!$C$33:$C$44</c:f>
              <c:numCache>
                <c:formatCode>General</c:formatCode>
                <c:ptCount val="12"/>
                <c:pt idx="0">
                  <c:v>0</c:v>
                </c:pt>
                <c:pt idx="1">
                  <c:v>7</c:v>
                </c:pt>
                <c:pt idx="2">
                  <c:v>0</c:v>
                </c:pt>
                <c:pt idx="3">
                  <c:v>0</c:v>
                </c:pt>
                <c:pt idx="4">
                  <c:v>0</c:v>
                </c:pt>
                <c:pt idx="5">
                  <c:v>0</c:v>
                </c:pt>
                <c:pt idx="6">
                  <c:v>0</c:v>
                </c:pt>
                <c:pt idx="7">
                  <c:v>4</c:v>
                </c:pt>
                <c:pt idx="8">
                  <c:v>0</c:v>
                </c:pt>
                <c:pt idx="9">
                  <c:v>0</c:v>
                </c:pt>
                <c:pt idx="10">
                  <c:v>0</c:v>
                </c:pt>
                <c:pt idx="11">
                  <c:v>0</c:v>
                </c:pt>
              </c:numCache>
            </c:numRef>
          </c:val>
          <c:extLst>
            <c:ext xmlns:c16="http://schemas.microsoft.com/office/drawing/2014/chart" uri="{C3380CC4-5D6E-409C-BE32-E72D297353CC}">
              <c16:uniqueId val="{00000001-2CEB-4A06-BC2F-F6A903C81222}"/>
            </c:ext>
          </c:extLst>
        </c:ser>
        <c:dLbls>
          <c:showLegendKey val="0"/>
          <c:showVal val="0"/>
          <c:showCatName val="0"/>
          <c:showSerName val="0"/>
          <c:showPercent val="0"/>
          <c:showBubbleSize val="0"/>
        </c:dLbls>
        <c:gapWidth val="150"/>
        <c:overlap val="100"/>
        <c:axId val="680689640"/>
        <c:axId val="680691280"/>
      </c:barChart>
      <c:catAx>
        <c:axId val="6806896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691280"/>
        <c:crosses val="autoZero"/>
        <c:auto val="1"/>
        <c:lblAlgn val="ctr"/>
        <c:lblOffset val="100"/>
        <c:noMultiLvlLbl val="0"/>
      </c:catAx>
      <c:valAx>
        <c:axId val="6806912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6896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Number of</a:t>
            </a:r>
            <a:r>
              <a:rPr lang="en-US" baseline="0"/>
              <a:t> Instances of Feedback Provided to Staff during Observations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'Annuals graphs'!$B$32</c:f>
              <c:strCache>
                <c:ptCount val="1"/>
                <c:pt idx="0">
                  <c:v>Positive Feedback</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'Annuals graphs'!$A$33:$A$44</c:f>
              <c:strCache>
                <c:ptCount val="12"/>
                <c:pt idx="0">
                  <c:v>May</c:v>
                </c:pt>
                <c:pt idx="1">
                  <c:v>Jun</c:v>
                </c:pt>
                <c:pt idx="2">
                  <c:v>Jul</c:v>
                </c:pt>
                <c:pt idx="3">
                  <c:v>Aug</c:v>
                </c:pt>
                <c:pt idx="4">
                  <c:v>Sep</c:v>
                </c:pt>
                <c:pt idx="5">
                  <c:v>Oct</c:v>
                </c:pt>
                <c:pt idx="6">
                  <c:v>Nov</c:v>
                </c:pt>
                <c:pt idx="7">
                  <c:v>Dec</c:v>
                </c:pt>
                <c:pt idx="8">
                  <c:v>Jan</c:v>
                </c:pt>
                <c:pt idx="9">
                  <c:v>Feb</c:v>
                </c:pt>
                <c:pt idx="10">
                  <c:v>Mar</c:v>
                </c:pt>
                <c:pt idx="11">
                  <c:v>Apr</c:v>
                </c:pt>
              </c:strCache>
            </c:strRef>
          </c:cat>
          <c:val>
            <c:numRef>
              <c:f>'Annuals graphs'!$B$33:$B$44</c:f>
              <c:numCache>
                <c:formatCode>General</c:formatCode>
                <c:ptCount val="12"/>
                <c:pt idx="0">
                  <c:v>0</c:v>
                </c:pt>
                <c:pt idx="1">
                  <c:v>4</c:v>
                </c:pt>
                <c:pt idx="2">
                  <c:v>0</c:v>
                </c:pt>
                <c:pt idx="3">
                  <c:v>0</c:v>
                </c:pt>
                <c:pt idx="4">
                  <c:v>0</c:v>
                </c:pt>
                <c:pt idx="5">
                  <c:v>0</c:v>
                </c:pt>
                <c:pt idx="6">
                  <c:v>0</c:v>
                </c:pt>
                <c:pt idx="7">
                  <c:v>3</c:v>
                </c:pt>
                <c:pt idx="8">
                  <c:v>0</c:v>
                </c:pt>
                <c:pt idx="9">
                  <c:v>0</c:v>
                </c:pt>
                <c:pt idx="10">
                  <c:v>0</c:v>
                </c:pt>
                <c:pt idx="11">
                  <c:v>0</c:v>
                </c:pt>
              </c:numCache>
            </c:numRef>
          </c:val>
          <c:smooth val="0"/>
          <c:extLst>
            <c:ext xmlns:c16="http://schemas.microsoft.com/office/drawing/2014/chart" uri="{C3380CC4-5D6E-409C-BE32-E72D297353CC}">
              <c16:uniqueId val="{00000000-2C03-4A59-8DBE-F265AA18AED8}"/>
            </c:ext>
          </c:extLst>
        </c:ser>
        <c:ser>
          <c:idx val="1"/>
          <c:order val="1"/>
          <c:tx>
            <c:strRef>
              <c:f>'Annuals graphs'!$C$32</c:f>
              <c:strCache>
                <c:ptCount val="1"/>
                <c:pt idx="0">
                  <c:v>Constructive Feedback</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'Annuals graphs'!$A$33:$A$44</c:f>
              <c:strCache>
                <c:ptCount val="12"/>
                <c:pt idx="0">
                  <c:v>May</c:v>
                </c:pt>
                <c:pt idx="1">
                  <c:v>Jun</c:v>
                </c:pt>
                <c:pt idx="2">
                  <c:v>Jul</c:v>
                </c:pt>
                <c:pt idx="3">
                  <c:v>Aug</c:v>
                </c:pt>
                <c:pt idx="4">
                  <c:v>Sep</c:v>
                </c:pt>
                <c:pt idx="5">
                  <c:v>Oct</c:v>
                </c:pt>
                <c:pt idx="6">
                  <c:v>Nov</c:v>
                </c:pt>
                <c:pt idx="7">
                  <c:v>Dec</c:v>
                </c:pt>
                <c:pt idx="8">
                  <c:v>Jan</c:v>
                </c:pt>
                <c:pt idx="9">
                  <c:v>Feb</c:v>
                </c:pt>
                <c:pt idx="10">
                  <c:v>Mar</c:v>
                </c:pt>
                <c:pt idx="11">
                  <c:v>Apr</c:v>
                </c:pt>
              </c:strCache>
            </c:strRef>
          </c:cat>
          <c:val>
            <c:numRef>
              <c:f>'Annuals graphs'!$C$33:$C$44</c:f>
              <c:numCache>
                <c:formatCode>General</c:formatCode>
                <c:ptCount val="12"/>
                <c:pt idx="0">
                  <c:v>0</c:v>
                </c:pt>
                <c:pt idx="1">
                  <c:v>7</c:v>
                </c:pt>
                <c:pt idx="2">
                  <c:v>0</c:v>
                </c:pt>
                <c:pt idx="3">
                  <c:v>0</c:v>
                </c:pt>
                <c:pt idx="4">
                  <c:v>0</c:v>
                </c:pt>
                <c:pt idx="5">
                  <c:v>0</c:v>
                </c:pt>
                <c:pt idx="6">
                  <c:v>0</c:v>
                </c:pt>
                <c:pt idx="7">
                  <c:v>4</c:v>
                </c:pt>
                <c:pt idx="8">
                  <c:v>0</c:v>
                </c:pt>
                <c:pt idx="9">
                  <c:v>0</c:v>
                </c:pt>
                <c:pt idx="10">
                  <c:v>0</c:v>
                </c:pt>
                <c:pt idx="11">
                  <c:v>0</c:v>
                </c:pt>
              </c:numCache>
            </c:numRef>
          </c:val>
          <c:smooth val="0"/>
          <c:extLst>
            <c:ext xmlns:c16="http://schemas.microsoft.com/office/drawing/2014/chart" uri="{C3380CC4-5D6E-409C-BE32-E72D297353CC}">
              <c16:uniqueId val="{00000001-2C03-4A59-8DBE-F265AA18AED8}"/>
            </c:ext>
          </c:extLst>
        </c:ser>
        <c:dLbls>
          <c:showLegendKey val="0"/>
          <c:showVal val="0"/>
          <c:showCatName val="0"/>
          <c:showSerName val="0"/>
          <c:showPercent val="0"/>
          <c:showBubbleSize val="0"/>
        </c:dLbls>
        <c:marker val="1"/>
        <c:smooth val="0"/>
        <c:axId val="859733624"/>
        <c:axId val="859730016"/>
      </c:lineChart>
      <c:catAx>
        <c:axId val="8597336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9730016"/>
        <c:crosses val="autoZero"/>
        <c:auto val="1"/>
        <c:lblAlgn val="ctr"/>
        <c:lblOffset val="100"/>
        <c:noMultiLvlLbl val="0"/>
      </c:catAx>
      <c:valAx>
        <c:axId val="8597300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97336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Success rate of Initial Competency Checks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'Annuals graphs'!$B$48</c:f>
              <c:strCache>
                <c:ptCount val="1"/>
                <c:pt idx="0">
                  <c:v>Competencies Earned</c:v>
                </c:pt>
              </c:strCache>
            </c:strRef>
          </c:tx>
          <c:spPr>
            <a:solidFill>
              <a:schemeClr val="accent6">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'Annuals graphs'!$A$49:$A$60</c:f>
              <c:strCache>
                <c:ptCount val="12"/>
                <c:pt idx="0">
                  <c:v>May</c:v>
                </c:pt>
                <c:pt idx="1">
                  <c:v>Jun</c:v>
                </c:pt>
                <c:pt idx="2">
                  <c:v>Jul</c:v>
                </c:pt>
                <c:pt idx="3">
                  <c:v>Aug</c:v>
                </c:pt>
                <c:pt idx="4">
                  <c:v>Sep</c:v>
                </c:pt>
                <c:pt idx="5">
                  <c:v>Oct</c:v>
                </c:pt>
                <c:pt idx="6">
                  <c:v>Nov</c:v>
                </c:pt>
                <c:pt idx="7">
                  <c:v>Dec</c:v>
                </c:pt>
                <c:pt idx="8">
                  <c:v>Jan</c:v>
                </c:pt>
                <c:pt idx="9">
                  <c:v>Feb</c:v>
                </c:pt>
                <c:pt idx="10">
                  <c:v>Mar</c:v>
                </c:pt>
                <c:pt idx="11">
                  <c:v>Apr</c:v>
                </c:pt>
              </c:strCache>
            </c:strRef>
          </c:cat>
          <c:val>
            <c:numRef>
              <c:f>'Annuals graphs'!$B$49:$B$60</c:f>
              <c:numCache>
                <c:formatCode>General</c:formatCode>
                <c:ptCount val="12"/>
                <c:pt idx="0">
                  <c:v>0</c:v>
                </c:pt>
                <c:pt idx="1">
                  <c:v>1</c:v>
                </c:pt>
                <c:pt idx="2">
                  <c:v>1</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6F4C-4A72-9FA9-67AF086FE16D}"/>
            </c:ext>
          </c:extLst>
        </c:ser>
        <c:ser>
          <c:idx val="1"/>
          <c:order val="1"/>
          <c:tx>
            <c:strRef>
              <c:f>'Annuals graphs'!$C$48</c:f>
              <c:strCache>
                <c:ptCount val="1"/>
                <c:pt idx="0">
                  <c:v>Competencies Not Earned</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'Annuals graphs'!$A$49:$A$60</c:f>
              <c:strCache>
                <c:ptCount val="12"/>
                <c:pt idx="0">
                  <c:v>May</c:v>
                </c:pt>
                <c:pt idx="1">
                  <c:v>Jun</c:v>
                </c:pt>
                <c:pt idx="2">
                  <c:v>Jul</c:v>
                </c:pt>
                <c:pt idx="3">
                  <c:v>Aug</c:v>
                </c:pt>
                <c:pt idx="4">
                  <c:v>Sep</c:v>
                </c:pt>
                <c:pt idx="5">
                  <c:v>Oct</c:v>
                </c:pt>
                <c:pt idx="6">
                  <c:v>Nov</c:v>
                </c:pt>
                <c:pt idx="7">
                  <c:v>Dec</c:v>
                </c:pt>
                <c:pt idx="8">
                  <c:v>Jan</c:v>
                </c:pt>
                <c:pt idx="9">
                  <c:v>Feb</c:v>
                </c:pt>
                <c:pt idx="10">
                  <c:v>Mar</c:v>
                </c:pt>
                <c:pt idx="11">
                  <c:v>Apr</c:v>
                </c:pt>
              </c:strCache>
            </c:strRef>
          </c:cat>
          <c:val>
            <c:numRef>
              <c:f>'Annuals graphs'!$C$49:$C$60</c:f>
              <c:numCache>
                <c:formatCode>General</c:formatCode>
                <c:ptCount val="12"/>
                <c:pt idx="0">
                  <c:v>0</c:v>
                </c:pt>
                <c:pt idx="1">
                  <c:v>2</c:v>
                </c:pt>
                <c:pt idx="2">
                  <c:v>1</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6F4C-4A72-9FA9-67AF086FE16D}"/>
            </c:ext>
          </c:extLst>
        </c:ser>
        <c:dLbls>
          <c:showLegendKey val="0"/>
          <c:showVal val="0"/>
          <c:showCatName val="0"/>
          <c:showSerName val="0"/>
          <c:showPercent val="0"/>
          <c:showBubbleSize val="0"/>
        </c:dLbls>
        <c:gapWidth val="150"/>
        <c:overlap val="100"/>
        <c:axId val="859740512"/>
        <c:axId val="859741496"/>
      </c:barChart>
      <c:catAx>
        <c:axId val="8597405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9741496"/>
        <c:crosses val="autoZero"/>
        <c:auto val="1"/>
        <c:lblAlgn val="ctr"/>
        <c:lblOffset val="100"/>
        <c:noMultiLvlLbl val="0"/>
      </c:catAx>
      <c:valAx>
        <c:axId val="8597414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97405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Success rate of Remediations</a:t>
            </a:r>
          </a:p>
        </c:rich>
      </c:tx>
      <c:layout>
        <c:manualLayout>
          <c:xMode val="edge"/>
          <c:yMode val="edge"/>
          <c:x val="0.29360556415596567"/>
          <c:y val="2.412545235223160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2"/>
          <c:order val="2"/>
          <c:tx>
            <c:strRef>
              <c:f>'Annuals graphs'!$D$48</c:f>
              <c:strCache>
                <c:ptCount val="1"/>
                <c:pt idx="0">
                  <c:v>Remediations Earned</c:v>
                </c:pt>
              </c:strCache>
            </c:strRef>
          </c:tx>
          <c:spPr>
            <a:solidFill>
              <a:schemeClr val="accent6">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'Annuals graphs'!$A$49:$A$60</c:f>
              <c:strCache>
                <c:ptCount val="12"/>
                <c:pt idx="0">
                  <c:v>May</c:v>
                </c:pt>
                <c:pt idx="1">
                  <c:v>Jun</c:v>
                </c:pt>
                <c:pt idx="2">
                  <c:v>Jul</c:v>
                </c:pt>
                <c:pt idx="3">
                  <c:v>Aug</c:v>
                </c:pt>
                <c:pt idx="4">
                  <c:v>Sep</c:v>
                </c:pt>
                <c:pt idx="5">
                  <c:v>Oct</c:v>
                </c:pt>
                <c:pt idx="6">
                  <c:v>Nov</c:v>
                </c:pt>
                <c:pt idx="7">
                  <c:v>Dec</c:v>
                </c:pt>
                <c:pt idx="8">
                  <c:v>Jan</c:v>
                </c:pt>
                <c:pt idx="9">
                  <c:v>Feb</c:v>
                </c:pt>
                <c:pt idx="10">
                  <c:v>Mar</c:v>
                </c:pt>
                <c:pt idx="11">
                  <c:v>Apr</c:v>
                </c:pt>
              </c:strCache>
            </c:strRef>
          </c:cat>
          <c:val>
            <c:numRef>
              <c:f>'Annuals graphs'!$D$49:$D$60</c:f>
              <c:numCache>
                <c:formatCode>General</c:formatCode>
                <c:ptCount val="12"/>
                <c:pt idx="0">
                  <c:v>0</c:v>
                </c:pt>
                <c:pt idx="1">
                  <c:v>0</c:v>
                </c:pt>
                <c:pt idx="2">
                  <c:v>1</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18C4-49D7-934D-D7AD19C04522}"/>
            </c:ext>
          </c:extLst>
        </c:ser>
        <c:ser>
          <c:idx val="3"/>
          <c:order val="3"/>
          <c:tx>
            <c:strRef>
              <c:f>'Annuals graphs'!$E$48</c:f>
              <c:strCache>
                <c:ptCount val="1"/>
                <c:pt idx="0">
                  <c:v>Remediations Not Earned</c:v>
                </c:pt>
              </c:strCache>
            </c:strRef>
          </c:tx>
          <c:spPr>
            <a:solidFill>
              <a:srgbClr val="C00000"/>
            </a:solidFill>
            <a:ln>
              <a:solidFill>
                <a:srgbClr val="C00000"/>
              </a:solid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8C4-49D7-934D-D7AD19C0452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'Annuals graphs'!$A$49:$A$60</c:f>
              <c:strCache>
                <c:ptCount val="12"/>
                <c:pt idx="0">
                  <c:v>May</c:v>
                </c:pt>
                <c:pt idx="1">
                  <c:v>Jun</c:v>
                </c:pt>
                <c:pt idx="2">
                  <c:v>Jul</c:v>
                </c:pt>
                <c:pt idx="3">
                  <c:v>Aug</c:v>
                </c:pt>
                <c:pt idx="4">
                  <c:v>Sep</c:v>
                </c:pt>
                <c:pt idx="5">
                  <c:v>Oct</c:v>
                </c:pt>
                <c:pt idx="6">
                  <c:v>Nov</c:v>
                </c:pt>
                <c:pt idx="7">
                  <c:v>Dec</c:v>
                </c:pt>
                <c:pt idx="8">
                  <c:v>Jan</c:v>
                </c:pt>
                <c:pt idx="9">
                  <c:v>Feb</c:v>
                </c:pt>
                <c:pt idx="10">
                  <c:v>Mar</c:v>
                </c:pt>
                <c:pt idx="11">
                  <c:v>Apr</c:v>
                </c:pt>
              </c:strCache>
            </c:strRef>
          </c:cat>
          <c:val>
            <c:numRef>
              <c:f>'Annuals graphs'!$E$49:$E$60</c:f>
              <c:numCache>
                <c:formatCode>General</c:formatCode>
                <c:ptCount val="12"/>
                <c:pt idx="0">
                  <c:v>0</c:v>
                </c:pt>
                <c:pt idx="1">
                  <c:v>0</c:v>
                </c:pt>
                <c:pt idx="2">
                  <c:v>1</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18C4-49D7-934D-D7AD19C04522}"/>
            </c:ext>
          </c:extLst>
        </c:ser>
        <c:dLbls>
          <c:showLegendKey val="0"/>
          <c:showVal val="0"/>
          <c:showCatName val="0"/>
          <c:showSerName val="0"/>
          <c:showPercent val="0"/>
          <c:showBubbleSize val="0"/>
        </c:dLbls>
        <c:gapWidth val="150"/>
        <c:overlap val="100"/>
        <c:axId val="859731656"/>
        <c:axId val="859732968"/>
        <c:extLst>
          <c:ext xmlns:c15="http://schemas.microsoft.com/office/drawing/2012/chart" uri="{02D57815-91ED-43cb-92C2-25804820EDAC}">
            <c15:filteredBarSeries>
              <c15:ser>
                <c:idx val="0"/>
                <c:order val="0"/>
                <c:tx>
                  <c:strRef>
                    <c:extLst>
                      <c:ext uri="{02D57815-91ED-43cb-92C2-25804820EDAC}">
                        <c15:formulaRef>
                          <c15:sqref>'Annuals graphs'!$B$48</c15:sqref>
                        </c15:formulaRef>
                      </c:ext>
                    </c:extLst>
                    <c:strCache>
                      <c:ptCount val="1"/>
                      <c:pt idx="0">
                        <c:v>Competencies Earned</c:v>
                      </c:pt>
                    </c:strCache>
                  </c:strRef>
                </c:tx>
                <c:spPr>
                  <a:solidFill>
                    <a:schemeClr val="accent1"/>
                  </a:solidFill>
                  <a:ln>
                    <a:noFill/>
                  </a:ln>
                  <a:effectLst/>
                </c:spPr>
                <c:invertIfNegative val="0"/>
                <c:cat>
                  <c:strRef>
                    <c:extLst>
                      <c:ext uri="{02D57815-91ED-43cb-92C2-25804820EDAC}">
                        <c15:formulaRef>
                          <c15:sqref>'Annuals graphs'!$A$49:$A$60</c15:sqref>
                        </c15:formulaRef>
                      </c:ext>
                    </c:extLst>
                    <c:strCache>
                      <c:ptCount val="12"/>
                      <c:pt idx="0">
                        <c:v>May</c:v>
                      </c:pt>
                      <c:pt idx="1">
                        <c:v>Jun</c:v>
                      </c:pt>
                      <c:pt idx="2">
                        <c:v>Jul</c:v>
                      </c:pt>
                      <c:pt idx="3">
                        <c:v>Aug</c:v>
                      </c:pt>
                      <c:pt idx="4">
                        <c:v>Sep</c:v>
                      </c:pt>
                      <c:pt idx="5">
                        <c:v>Oct</c:v>
                      </c:pt>
                      <c:pt idx="6">
                        <c:v>Nov</c:v>
                      </c:pt>
                      <c:pt idx="7">
                        <c:v>Dec</c:v>
                      </c:pt>
                      <c:pt idx="8">
                        <c:v>Jan</c:v>
                      </c:pt>
                      <c:pt idx="9">
                        <c:v>Feb</c:v>
                      </c:pt>
                      <c:pt idx="10">
                        <c:v>Mar</c:v>
                      </c:pt>
                      <c:pt idx="11">
                        <c:v>Apr</c:v>
                      </c:pt>
                    </c:strCache>
                  </c:strRef>
                </c:cat>
                <c:val>
                  <c:numRef>
                    <c:extLst>
                      <c:ext uri="{02D57815-91ED-43cb-92C2-25804820EDAC}">
                        <c15:formulaRef>
                          <c15:sqref>'Annuals graphs'!$B$49:$B$60</c15:sqref>
                        </c15:formulaRef>
                      </c:ext>
                    </c:extLst>
                    <c:numCache>
                      <c:formatCode>General</c:formatCode>
                      <c:ptCount val="12"/>
                      <c:pt idx="0">
                        <c:v>0</c:v>
                      </c:pt>
                      <c:pt idx="1">
                        <c:v>1</c:v>
                      </c:pt>
                      <c:pt idx="2">
                        <c:v>1</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18C4-49D7-934D-D7AD19C04522}"/>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'Annuals graphs'!$C$48</c15:sqref>
                        </c15:formulaRef>
                      </c:ext>
                    </c:extLst>
                    <c:strCache>
                      <c:ptCount val="1"/>
                      <c:pt idx="0">
                        <c:v>Competencies Not Earned</c:v>
                      </c:pt>
                    </c:strCache>
                  </c:strRef>
                </c:tx>
                <c:spPr>
                  <a:solidFill>
                    <a:schemeClr val="accent2"/>
                  </a:solidFill>
                  <a:ln>
                    <a:noFill/>
                  </a:ln>
                  <a:effectLst/>
                </c:spPr>
                <c:invertIfNegative val="0"/>
                <c:cat>
                  <c:strRef>
                    <c:extLst xmlns:c15="http://schemas.microsoft.com/office/drawing/2012/chart">
                      <c:ext xmlns:c15="http://schemas.microsoft.com/office/drawing/2012/chart" uri="{02D57815-91ED-43cb-92C2-25804820EDAC}">
                        <c15:formulaRef>
                          <c15:sqref>'Annuals graphs'!$A$49:$A$60</c15:sqref>
                        </c15:formulaRef>
                      </c:ext>
                    </c:extLst>
                    <c:strCache>
                      <c:ptCount val="12"/>
                      <c:pt idx="0">
                        <c:v>May</c:v>
                      </c:pt>
                      <c:pt idx="1">
                        <c:v>Jun</c:v>
                      </c:pt>
                      <c:pt idx="2">
                        <c:v>Jul</c:v>
                      </c:pt>
                      <c:pt idx="3">
                        <c:v>Aug</c:v>
                      </c:pt>
                      <c:pt idx="4">
                        <c:v>Sep</c:v>
                      </c:pt>
                      <c:pt idx="5">
                        <c:v>Oct</c:v>
                      </c:pt>
                      <c:pt idx="6">
                        <c:v>Nov</c:v>
                      </c:pt>
                      <c:pt idx="7">
                        <c:v>Dec</c:v>
                      </c:pt>
                      <c:pt idx="8">
                        <c:v>Jan</c:v>
                      </c:pt>
                      <c:pt idx="9">
                        <c:v>Feb</c:v>
                      </c:pt>
                      <c:pt idx="10">
                        <c:v>Mar</c:v>
                      </c:pt>
                      <c:pt idx="11">
                        <c:v>Apr</c:v>
                      </c:pt>
                    </c:strCache>
                  </c:strRef>
                </c:cat>
                <c:val>
                  <c:numRef>
                    <c:extLst xmlns:c15="http://schemas.microsoft.com/office/drawing/2012/chart">
                      <c:ext xmlns:c15="http://schemas.microsoft.com/office/drawing/2012/chart" uri="{02D57815-91ED-43cb-92C2-25804820EDAC}">
                        <c15:formulaRef>
                          <c15:sqref>'Annuals graphs'!$C$49:$C$60</c15:sqref>
                        </c15:formulaRef>
                      </c:ext>
                    </c:extLst>
                    <c:numCache>
                      <c:formatCode>General</c:formatCode>
                      <c:ptCount val="12"/>
                      <c:pt idx="0">
                        <c:v>0</c:v>
                      </c:pt>
                      <c:pt idx="1">
                        <c:v>2</c:v>
                      </c:pt>
                      <c:pt idx="2">
                        <c:v>1</c:v>
                      </c:pt>
                      <c:pt idx="3">
                        <c:v>0</c:v>
                      </c:pt>
                      <c:pt idx="4">
                        <c:v>0</c:v>
                      </c:pt>
                      <c:pt idx="5">
                        <c:v>0</c:v>
                      </c:pt>
                      <c:pt idx="6">
                        <c:v>0</c:v>
                      </c:pt>
                      <c:pt idx="7">
                        <c:v>0</c:v>
                      </c:pt>
                      <c:pt idx="8">
                        <c:v>0</c:v>
                      </c:pt>
                      <c:pt idx="9">
                        <c:v>0</c:v>
                      </c:pt>
                      <c:pt idx="10">
                        <c:v>0</c:v>
                      </c:pt>
                      <c:pt idx="11">
                        <c:v>0</c:v>
                      </c:pt>
                    </c:numCache>
                  </c:numRef>
                </c:val>
                <c:extLst xmlns:c15="http://schemas.microsoft.com/office/drawing/2012/chart">
                  <c:ext xmlns:c16="http://schemas.microsoft.com/office/drawing/2014/chart" uri="{C3380CC4-5D6E-409C-BE32-E72D297353CC}">
                    <c16:uniqueId val="{00000001-18C4-49D7-934D-D7AD19C04522}"/>
                  </c:ext>
                </c:extLst>
              </c15:ser>
            </c15:filteredBarSeries>
          </c:ext>
        </c:extLst>
      </c:barChart>
      <c:catAx>
        <c:axId val="8597316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9732968"/>
        <c:crosses val="autoZero"/>
        <c:auto val="1"/>
        <c:lblAlgn val="ctr"/>
        <c:lblOffset val="100"/>
        <c:noMultiLvlLbl val="0"/>
      </c:catAx>
      <c:valAx>
        <c:axId val="8597329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97316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Ratio of Coaching</a:t>
            </a:r>
            <a:r>
              <a:rPr lang="en-US" baseline="0"/>
              <a:t> Observations Conducted by type</a:t>
            </a:r>
            <a:endParaRPr lang="en-US" sz="1400" b="0" i="0" u="none" strike="noStrike" baseline="0">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'Annuals graphs'!$B$63</c:f>
              <c:strCache>
                <c:ptCount val="1"/>
                <c:pt idx="0">
                  <c:v>Pos/Neg Observations</c:v>
                </c:pt>
              </c:strCache>
            </c:strRef>
          </c:tx>
          <c:spPr>
            <a:solidFill>
              <a:schemeClr val="accent1"/>
            </a:solidFill>
            <a:ln>
              <a:noFill/>
            </a:ln>
            <a:effectLst/>
          </c:spPr>
          <c:invertIfNegative val="0"/>
          <c:dPt>
            <c:idx val="1"/>
            <c:invertIfNegative val="0"/>
            <c:bubble3D val="0"/>
            <c:spPr>
              <a:solidFill>
                <a:srgbClr val="0070C0"/>
              </a:solidFill>
              <a:ln>
                <a:noFill/>
              </a:ln>
              <a:effectLst/>
            </c:spPr>
            <c:extLst>
              <c:ext xmlns:c16="http://schemas.microsoft.com/office/drawing/2014/chart" uri="{C3380CC4-5D6E-409C-BE32-E72D297353CC}">
                <c16:uniqueId val="{0000001F-0DB8-419E-9319-2B51E0D7C60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'Annuals graphs'!$A$64:$A$75</c:f>
              <c:strCache>
                <c:ptCount val="12"/>
                <c:pt idx="0">
                  <c:v>May</c:v>
                </c:pt>
                <c:pt idx="1">
                  <c:v>Jun</c:v>
                </c:pt>
                <c:pt idx="2">
                  <c:v>Jul</c:v>
                </c:pt>
                <c:pt idx="3">
                  <c:v>Aug</c:v>
                </c:pt>
                <c:pt idx="4">
                  <c:v>Sep</c:v>
                </c:pt>
                <c:pt idx="5">
                  <c:v>Oct</c:v>
                </c:pt>
                <c:pt idx="6">
                  <c:v>Nov</c:v>
                </c:pt>
                <c:pt idx="7">
                  <c:v>Dec</c:v>
                </c:pt>
                <c:pt idx="8">
                  <c:v>Jan</c:v>
                </c:pt>
                <c:pt idx="9">
                  <c:v>Feb</c:v>
                </c:pt>
                <c:pt idx="10">
                  <c:v>Mar</c:v>
                </c:pt>
                <c:pt idx="11">
                  <c:v>Apr</c:v>
                </c:pt>
              </c:strCache>
            </c:strRef>
          </c:cat>
          <c:val>
            <c:numRef>
              <c:f>'Annuals graphs'!$B$64:$B$75</c:f>
              <c:numCache>
                <c:formatCode>General</c:formatCode>
                <c:ptCount val="12"/>
                <c:pt idx="0">
                  <c:v>0</c:v>
                </c:pt>
                <c:pt idx="1">
                  <c:v>6</c:v>
                </c:pt>
                <c:pt idx="2">
                  <c:v>0</c:v>
                </c:pt>
                <c:pt idx="3">
                  <c:v>0</c:v>
                </c:pt>
                <c:pt idx="4">
                  <c:v>0</c:v>
                </c:pt>
                <c:pt idx="5">
                  <c:v>0</c:v>
                </c:pt>
                <c:pt idx="6">
                  <c:v>0</c:v>
                </c:pt>
                <c:pt idx="7">
                  <c:v>2</c:v>
                </c:pt>
                <c:pt idx="8">
                  <c:v>0</c:v>
                </c:pt>
                <c:pt idx="9">
                  <c:v>0</c:v>
                </c:pt>
                <c:pt idx="10">
                  <c:v>0</c:v>
                </c:pt>
                <c:pt idx="11">
                  <c:v>0</c:v>
                </c:pt>
              </c:numCache>
            </c:numRef>
          </c:val>
          <c:extLst>
            <c:ext xmlns:c16="http://schemas.microsoft.com/office/drawing/2014/chart" uri="{C3380CC4-5D6E-409C-BE32-E72D297353CC}">
              <c16:uniqueId val="{00000000-0DB8-419E-9319-2B51E0D7C606}"/>
            </c:ext>
          </c:extLst>
        </c:ser>
        <c:ser>
          <c:idx val="1"/>
          <c:order val="1"/>
          <c:tx>
            <c:strRef>
              <c:f>'Annuals graphs'!$C$63</c:f>
              <c:strCache>
                <c:ptCount val="1"/>
                <c:pt idx="0">
                  <c:v>Ongoing Competency Observations</c:v>
                </c:pt>
              </c:strCache>
            </c:strRef>
          </c:tx>
          <c:spPr>
            <a:solidFill>
              <a:srgbClr val="7030A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'Annuals graphs'!$A$64:$A$75</c:f>
              <c:strCache>
                <c:ptCount val="12"/>
                <c:pt idx="0">
                  <c:v>May</c:v>
                </c:pt>
                <c:pt idx="1">
                  <c:v>Jun</c:v>
                </c:pt>
                <c:pt idx="2">
                  <c:v>Jul</c:v>
                </c:pt>
                <c:pt idx="3">
                  <c:v>Aug</c:v>
                </c:pt>
                <c:pt idx="4">
                  <c:v>Sep</c:v>
                </c:pt>
                <c:pt idx="5">
                  <c:v>Oct</c:v>
                </c:pt>
                <c:pt idx="6">
                  <c:v>Nov</c:v>
                </c:pt>
                <c:pt idx="7">
                  <c:v>Dec</c:v>
                </c:pt>
                <c:pt idx="8">
                  <c:v>Jan</c:v>
                </c:pt>
                <c:pt idx="9">
                  <c:v>Feb</c:v>
                </c:pt>
                <c:pt idx="10">
                  <c:v>Mar</c:v>
                </c:pt>
                <c:pt idx="11">
                  <c:v>Apr</c:v>
                </c:pt>
              </c:strCache>
            </c:strRef>
          </c:cat>
          <c:val>
            <c:numRef>
              <c:f>'Annuals graphs'!$C$64:$C$75</c:f>
              <c:numCache>
                <c:formatCode>General</c:formatCode>
                <c:ptCount val="12"/>
                <c:pt idx="0">
                  <c:v>3</c:v>
                </c:pt>
                <c:pt idx="1">
                  <c:v>1</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0DB8-419E-9319-2B51E0D7C606}"/>
            </c:ext>
          </c:extLst>
        </c:ser>
        <c:ser>
          <c:idx val="2"/>
          <c:order val="2"/>
          <c:tx>
            <c:strRef>
              <c:f>'Annuals graphs'!$D$63</c:f>
              <c:strCache>
                <c:ptCount val="1"/>
                <c:pt idx="0">
                  <c:v>Initial Competency Checks</c:v>
                </c:pt>
              </c:strCache>
            </c:strRef>
          </c:tx>
          <c:spPr>
            <a:solidFill>
              <a:schemeClr val="accent4">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'Annuals graphs'!$A$64:$A$75</c:f>
              <c:strCache>
                <c:ptCount val="12"/>
                <c:pt idx="0">
                  <c:v>May</c:v>
                </c:pt>
                <c:pt idx="1">
                  <c:v>Jun</c:v>
                </c:pt>
                <c:pt idx="2">
                  <c:v>Jul</c:v>
                </c:pt>
                <c:pt idx="3">
                  <c:v>Aug</c:v>
                </c:pt>
                <c:pt idx="4">
                  <c:v>Sep</c:v>
                </c:pt>
                <c:pt idx="5">
                  <c:v>Oct</c:v>
                </c:pt>
                <c:pt idx="6">
                  <c:v>Nov</c:v>
                </c:pt>
                <c:pt idx="7">
                  <c:v>Dec</c:v>
                </c:pt>
                <c:pt idx="8">
                  <c:v>Jan</c:v>
                </c:pt>
                <c:pt idx="9">
                  <c:v>Feb</c:v>
                </c:pt>
                <c:pt idx="10">
                  <c:v>Mar</c:v>
                </c:pt>
                <c:pt idx="11">
                  <c:v>Apr</c:v>
                </c:pt>
              </c:strCache>
            </c:strRef>
          </c:cat>
          <c:val>
            <c:numRef>
              <c:f>'Annuals graphs'!$D$64:$D$75</c:f>
              <c:numCache>
                <c:formatCode>General</c:formatCode>
                <c:ptCount val="12"/>
                <c:pt idx="0">
                  <c:v>6</c:v>
                </c:pt>
                <c:pt idx="1">
                  <c:v>4</c:v>
                </c:pt>
                <c:pt idx="2">
                  <c:v>2</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0DB8-419E-9319-2B51E0D7C606}"/>
            </c:ext>
          </c:extLst>
        </c:ser>
        <c:dLbls>
          <c:showLegendKey val="0"/>
          <c:showVal val="0"/>
          <c:showCatName val="0"/>
          <c:showSerName val="0"/>
          <c:showPercent val="0"/>
          <c:showBubbleSize val="0"/>
        </c:dLbls>
        <c:gapWidth val="150"/>
        <c:overlap val="100"/>
        <c:axId val="865246352"/>
        <c:axId val="865255208"/>
      </c:barChart>
      <c:catAx>
        <c:axId val="865246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5255208"/>
        <c:crosses val="autoZero"/>
        <c:auto val="1"/>
        <c:lblAlgn val="ctr"/>
        <c:lblOffset val="100"/>
        <c:noMultiLvlLbl val="0"/>
      </c:catAx>
      <c:valAx>
        <c:axId val="86525520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52463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8" Type="http://schemas.openxmlformats.org/officeDocument/2006/relationships/chart" Target="../charts/chart10.xml"/><Relationship Id="rId3" Type="http://schemas.openxmlformats.org/officeDocument/2006/relationships/chart" Target="../charts/chart5.xml"/><Relationship Id="rId7" Type="http://schemas.openxmlformats.org/officeDocument/2006/relationships/chart" Target="../charts/chart9.xml"/><Relationship Id="rId2" Type="http://schemas.openxmlformats.org/officeDocument/2006/relationships/chart" Target="../charts/chart4.xml"/><Relationship Id="rId1" Type="http://schemas.openxmlformats.org/officeDocument/2006/relationships/chart" Target="../charts/chart3.xml"/><Relationship Id="rId6" Type="http://schemas.openxmlformats.org/officeDocument/2006/relationships/chart" Target="../charts/chart8.xml"/><Relationship Id="rId5" Type="http://schemas.openxmlformats.org/officeDocument/2006/relationships/chart" Target="../charts/chart7.xml"/><Relationship Id="rId4"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0</xdr:colOff>
      <xdr:row>27</xdr:row>
      <xdr:rowOff>133350</xdr:rowOff>
    </xdr:from>
    <xdr:to>
      <xdr:col>3</xdr:col>
      <xdr:colOff>1257300</xdr:colOff>
      <xdr:row>44</xdr:row>
      <xdr:rowOff>129540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45</xdr:row>
      <xdr:rowOff>64770</xdr:rowOff>
    </xdr:from>
    <xdr:to>
      <xdr:col>3</xdr:col>
      <xdr:colOff>1272540</xdr:colOff>
      <xdr:row>64</xdr:row>
      <xdr:rowOff>68580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156210</xdr:rowOff>
    </xdr:from>
    <xdr:to>
      <xdr:col>4</xdr:col>
      <xdr:colOff>137160</xdr:colOff>
      <xdr:row>19</xdr:row>
      <xdr:rowOff>160020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167640</xdr:colOff>
      <xdr:row>2</xdr:row>
      <xdr:rowOff>163830</xdr:rowOff>
    </xdr:from>
    <xdr:to>
      <xdr:col>11</xdr:col>
      <xdr:colOff>266700</xdr:colOff>
      <xdr:row>19</xdr:row>
      <xdr:rowOff>160020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22860</xdr:colOff>
      <xdr:row>20</xdr:row>
      <xdr:rowOff>11430</xdr:rowOff>
    </xdr:from>
    <xdr:to>
      <xdr:col>4</xdr:col>
      <xdr:colOff>160020</xdr:colOff>
      <xdr:row>37</xdr:row>
      <xdr:rowOff>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182880</xdr:colOff>
      <xdr:row>19</xdr:row>
      <xdr:rowOff>179070</xdr:rowOff>
    </xdr:from>
    <xdr:to>
      <xdr:col>11</xdr:col>
      <xdr:colOff>297180</xdr:colOff>
      <xdr:row>36</xdr:row>
      <xdr:rowOff>160020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37</xdr:row>
      <xdr:rowOff>19050</xdr:rowOff>
    </xdr:from>
    <xdr:to>
      <xdr:col>4</xdr:col>
      <xdr:colOff>152400</xdr:colOff>
      <xdr:row>54</xdr:row>
      <xdr:rowOff>106680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160020</xdr:colOff>
      <xdr:row>37</xdr:row>
      <xdr:rowOff>19050</xdr:rowOff>
    </xdr:from>
    <xdr:to>
      <xdr:col>11</xdr:col>
      <xdr:colOff>411480</xdr:colOff>
      <xdr:row>54</xdr:row>
      <xdr:rowOff>68580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54</xdr:row>
      <xdr:rowOff>87630</xdr:rowOff>
    </xdr:from>
    <xdr:to>
      <xdr:col>4</xdr:col>
      <xdr:colOff>160020</xdr:colOff>
      <xdr:row>75</xdr:row>
      <xdr:rowOff>167640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xdr:col>
      <xdr:colOff>160020</xdr:colOff>
      <xdr:row>54</xdr:row>
      <xdr:rowOff>95250</xdr:rowOff>
    </xdr:from>
    <xdr:to>
      <xdr:col>12</xdr:col>
      <xdr:colOff>38100</xdr:colOff>
      <xdr:row>76</xdr:row>
      <xdr:rowOff>22860</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oteam.state.mo.us/dmh/DD/TieredSupportsTeam/Shared%20Documents/9.1.%20Workgroups/Systems/2.%20Documents/2.%20Working%20on%20Documents/Data%20Templates/TMP%20-%20%20competency%20track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lementation Instructions"/>
      <sheetName val="Initial Competency Tracker"/>
      <sheetName val="On-Going Competency"/>
      <sheetName val="Positive.Negative Data"/>
      <sheetName val="Graphs"/>
      <sheetName val="Color Key"/>
    </sheetNames>
    <sheetDataSet>
      <sheetData sheetId="0" refreshError="1"/>
      <sheetData sheetId="1">
        <row r="40">
          <cell r="F40">
            <v>43466</v>
          </cell>
        </row>
        <row r="41">
          <cell r="F41">
            <v>43486</v>
          </cell>
        </row>
        <row r="42">
          <cell r="F42">
            <v>43514</v>
          </cell>
        </row>
        <row r="43">
          <cell r="F43">
            <v>43612</v>
          </cell>
        </row>
        <row r="44">
          <cell r="F44">
            <v>43650</v>
          </cell>
        </row>
        <row r="45">
          <cell r="F45">
            <v>43710</v>
          </cell>
        </row>
      </sheetData>
      <sheetData sheetId="2" refreshError="1"/>
      <sheetData sheetId="3" refreshError="1"/>
      <sheetData sheetId="4" refreshError="1"/>
      <sheetData sheetId="5" refreshError="1"/>
    </sheetDataSet>
  </externalBook>
</externalLink>
</file>

<file path=xl/tables/table1.xml><?xml version="1.0" encoding="utf-8"?>
<table xmlns="http://schemas.openxmlformats.org/spreadsheetml/2006/main" id="1" name="Table1" displayName="Table1" ref="A1:I9" totalsRowShown="0" headerRowDxfId="52">
  <autoFilter ref="A1:I9"/>
  <tableColumns count="9">
    <tableColumn id="1" name="Date" dataDxfId="51"/>
    <tableColumn id="2" name="Coach"/>
    <tableColumn id="3" name="Service Location"/>
    <tableColumn id="4" name="Total Positive Obs"/>
    <tableColumn id="5" name="Total negative Obs"/>
    <tableColumn id="6" name="Total observations" dataDxfId="50" dataCellStyle="Note">
      <calculatedColumnFormula>SUM(D2:E2)</calculatedColumnFormula>
    </tableColumn>
    <tableColumn id="7" name="# of constructive feedback"/>
    <tableColumn id="8" name="# of positive feedback provided"/>
    <tableColumn id="9" name="IOA score"/>
  </tableColumns>
  <tableStyleInfo name="TableStyleLight14" showFirstColumn="0" showLastColumn="0" showRowStripes="1" showColumnStripes="0"/>
</table>
</file>

<file path=xl/tables/table2.xml><?xml version="1.0" encoding="utf-8"?>
<table xmlns="http://schemas.openxmlformats.org/spreadsheetml/2006/main" id="2" name="Table2" displayName="Table2" ref="A1:U159" totalsRowShown="0" headerRowDxfId="25" headerRowBorderDxfId="24" tableBorderDxfId="23">
  <autoFilter ref="A1:U159"/>
  <tableColumns count="21">
    <tableColumn id="1" name="Name" dataDxfId="22"/>
    <tableColumn id="2" name="Service Location" dataDxfId="21"/>
    <tableColumn id="3" name="Trainer" dataDxfId="20"/>
    <tableColumn id="4" name="Course Completion Date" dataDxfId="19"/>
    <tableColumn id="5" name="15 day goal date for 1st check" dataDxfId="18">
      <calculatedColumnFormula>IF(D2&gt;1,WORKDAY(D2,15,(Holidays)),"")</calculatedColumnFormula>
    </tableColumn>
    <tableColumn id="6" name="Actual date for 1st check" dataDxfId="17"/>
    <tableColumn id="7" name="1st Check Coach" dataDxfId="16"/>
    <tableColumn id="8" name="30 day goal date for 2nd check" dataDxfId="15">
      <calculatedColumnFormula>IF(D2&gt;1,WORKDAY(D2,30,(Holidays)),"")</calculatedColumnFormula>
    </tableColumn>
    <tableColumn id="9" name="Actual date for 2nd check" dataDxfId="14"/>
    <tableColumn id="10" name="2nd check coach" dataDxfId="13"/>
    <tableColumn id="11" name="45 day goal date for 3rd check" dataDxfId="12">
      <calculatedColumnFormula>IF(D2&gt;1,WORKDAY(D2,45,(Holidays)),"")</calculatedColumnFormula>
    </tableColumn>
    <tableColumn id="12" name="Actual date for 3rd check" dataDxfId="11"/>
    <tableColumn id="13" name="3rd check coach" dataDxfId="10"/>
    <tableColumn id="14" name="Competency decision date" dataDxfId="9"/>
    <tableColumn id="15" name="Competency decision" dataDxfId="8"/>
    <tableColumn id="16" name="Remediation session 1" dataDxfId="7"/>
    <tableColumn id="17" name="Remediation session 2" dataDxfId="6"/>
    <tableColumn id="18" name="Remediation session 3" dataDxfId="5"/>
    <tableColumn id="19" name="Remediation session 4" dataDxfId="4"/>
    <tableColumn id="20" name="Remediation decision date"/>
    <tableColumn id="21" name="Competent/ Remediated"/>
  </tableColumns>
  <tableStyleInfo name="TableStyleLight8" showFirstColumn="0" showLastColumn="0" showRowStripes="1" showColumnStripes="0"/>
</table>
</file>

<file path=xl/tables/table3.xml><?xml version="1.0" encoding="utf-8"?>
<table xmlns="http://schemas.openxmlformats.org/spreadsheetml/2006/main" id="3" name="Table3" displayName="Table3" ref="A1:M5" totalsRowShown="0" headerRowDxfId="3" headerRowBorderDxfId="2" tableBorderDxfId="1">
  <autoFilter ref="A1:M5"/>
  <tableColumns count="13">
    <tableColumn id="1" name="Date" dataDxfId="0"/>
    <tableColumn id="2" name="Name"/>
    <tableColumn id="3" name="Service Location"/>
    <tableColumn id="4" name="Coach"/>
    <tableColumn id="5" name="Score"/>
    <tableColumn id="6" name="Constructive feedback"/>
    <tableColumn id="7" name="Positive Feedback"/>
    <tableColumn id="11" name="Missed Oppurtunities"/>
    <tableColumn id="10" name="Coercions Used"/>
    <tableColumn id="13" name="Correct Skills Used"/>
    <tableColumn id="14" name="IOA Completed?"/>
    <tableColumn id="9" name="Name of Coach IOA completed with"/>
    <tableColumn id="8" name="IOA score"/>
  </tableColumns>
  <tableStyleInfo name="TableStyleMedium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1.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3.vml"/><Relationship Id="rId1" Type="http://schemas.openxmlformats.org/officeDocument/2006/relationships/printerSettings" Target="../printerSettings/printerSettings2.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8"/>
  <sheetViews>
    <sheetView tabSelected="1" workbookViewId="0">
      <selection activeCell="A7" sqref="A7:O8"/>
    </sheetView>
  </sheetViews>
  <sheetFormatPr defaultRowHeight="14.4" x14ac:dyDescent="0.3"/>
  <cols>
    <col min="1" max="1" width="14.88671875" customWidth="1"/>
  </cols>
  <sheetData>
    <row r="1" spans="1:17" x14ac:dyDescent="0.3">
      <c r="A1" s="12" t="s">
        <v>33</v>
      </c>
    </row>
    <row r="2" spans="1:17" ht="45.6" customHeight="1" x14ac:dyDescent="0.3">
      <c r="A2" s="63" t="s">
        <v>116</v>
      </c>
      <c r="B2" s="63"/>
      <c r="C2" s="63"/>
      <c r="D2" s="63"/>
      <c r="E2" s="63"/>
      <c r="F2" s="63"/>
      <c r="G2" s="63"/>
      <c r="H2" s="63"/>
      <c r="I2" s="63"/>
      <c r="J2" s="63"/>
      <c r="K2" s="63"/>
      <c r="L2" s="63"/>
      <c r="M2" s="63"/>
      <c r="N2" s="63"/>
      <c r="O2" s="63"/>
    </row>
    <row r="3" spans="1:17" x14ac:dyDescent="0.3">
      <c r="A3" s="12" t="s">
        <v>34</v>
      </c>
    </row>
    <row r="4" spans="1:17" x14ac:dyDescent="0.3">
      <c r="A4" s="64" t="s">
        <v>35</v>
      </c>
      <c r="B4" s="64"/>
      <c r="C4" s="64"/>
      <c r="D4" s="64"/>
      <c r="E4" s="64"/>
      <c r="F4" s="64"/>
      <c r="G4" s="64"/>
      <c r="H4" s="64"/>
      <c r="I4" s="64"/>
      <c r="J4" s="64"/>
      <c r="K4" s="64"/>
      <c r="L4" s="64"/>
      <c r="M4" s="64"/>
      <c r="N4" s="64"/>
      <c r="O4" s="64"/>
      <c r="P4" s="1"/>
    </row>
    <row r="5" spans="1:17" x14ac:dyDescent="0.3">
      <c r="A5" s="64"/>
      <c r="B5" s="64"/>
      <c r="C5" s="64"/>
      <c r="D5" s="64"/>
      <c r="E5" s="64"/>
      <c r="F5" s="64"/>
      <c r="G5" s="64"/>
      <c r="H5" s="64"/>
      <c r="I5" s="64"/>
      <c r="J5" s="64"/>
      <c r="K5" s="64"/>
      <c r="L5" s="64"/>
      <c r="M5" s="64"/>
      <c r="N5" s="64"/>
      <c r="O5" s="64"/>
      <c r="P5" s="1"/>
    </row>
    <row r="6" spans="1:17" ht="6" customHeight="1" x14ac:dyDescent="0.3">
      <c r="A6" s="64"/>
      <c r="B6" s="64"/>
      <c r="C6" s="64"/>
      <c r="D6" s="64"/>
      <c r="E6" s="64"/>
      <c r="F6" s="64"/>
      <c r="G6" s="64"/>
      <c r="H6" s="64"/>
      <c r="I6" s="64"/>
      <c r="J6" s="64"/>
      <c r="K6" s="64"/>
      <c r="L6" s="64"/>
      <c r="M6" s="64"/>
      <c r="N6" s="64"/>
      <c r="O6" s="64"/>
      <c r="P6" s="1"/>
    </row>
    <row r="7" spans="1:17" x14ac:dyDescent="0.3">
      <c r="A7" s="65" t="s">
        <v>117</v>
      </c>
      <c r="B7" s="65"/>
      <c r="C7" s="65"/>
      <c r="D7" s="65"/>
      <c r="E7" s="65"/>
      <c r="F7" s="65"/>
      <c r="G7" s="65"/>
      <c r="H7" s="65"/>
      <c r="I7" s="65"/>
      <c r="J7" s="65"/>
      <c r="K7" s="65"/>
      <c r="L7" s="65"/>
      <c r="M7" s="65"/>
      <c r="N7" s="65"/>
      <c r="O7" s="65"/>
    </row>
    <row r="8" spans="1:17" x14ac:dyDescent="0.3">
      <c r="A8" s="65"/>
      <c r="B8" s="65"/>
      <c r="C8" s="65"/>
      <c r="D8" s="65"/>
      <c r="E8" s="65"/>
      <c r="F8" s="65"/>
      <c r="G8" s="65"/>
      <c r="H8" s="65"/>
      <c r="I8" s="65"/>
      <c r="J8" s="65"/>
      <c r="K8" s="65"/>
      <c r="L8" s="65"/>
      <c r="M8" s="65"/>
      <c r="N8" s="65"/>
      <c r="O8" s="65"/>
    </row>
    <row r="11" spans="1:17" x14ac:dyDescent="0.3">
      <c r="A11" s="66" t="s">
        <v>36</v>
      </c>
      <c r="B11" s="66"/>
    </row>
    <row r="12" spans="1:17" x14ac:dyDescent="0.3">
      <c r="A12" s="13" t="s">
        <v>37</v>
      </c>
      <c r="B12" s="14"/>
      <c r="C12" s="14"/>
      <c r="D12" s="14"/>
      <c r="E12" s="14"/>
      <c r="F12" s="14"/>
      <c r="G12" s="14"/>
      <c r="H12" s="14"/>
      <c r="I12" s="14"/>
      <c r="J12" s="14"/>
      <c r="K12" s="14"/>
      <c r="L12" s="14"/>
      <c r="M12" s="14"/>
      <c r="N12" s="14"/>
      <c r="O12" s="14"/>
      <c r="P12" s="14"/>
      <c r="Q12" s="14"/>
    </row>
    <row r="13" spans="1:17" x14ac:dyDescent="0.3">
      <c r="A13" s="13" t="s">
        <v>38</v>
      </c>
      <c r="B13" s="14"/>
      <c r="C13" s="14"/>
      <c r="D13" s="14"/>
      <c r="E13" s="14"/>
      <c r="F13" s="14"/>
      <c r="G13" s="14"/>
      <c r="H13" s="14"/>
      <c r="I13" s="14"/>
      <c r="J13" s="14"/>
      <c r="K13" s="14"/>
      <c r="L13" s="14"/>
      <c r="M13" s="14"/>
      <c r="N13" s="14"/>
      <c r="O13" s="14"/>
      <c r="P13" s="14"/>
      <c r="Q13" s="14"/>
    </row>
    <row r="14" spans="1:17" x14ac:dyDescent="0.3">
      <c r="A14" s="13" t="s">
        <v>39</v>
      </c>
      <c r="B14" s="14"/>
      <c r="C14" s="14"/>
      <c r="D14" s="14"/>
      <c r="E14" s="14"/>
      <c r="F14" s="14"/>
      <c r="G14" s="14"/>
      <c r="H14" s="14"/>
      <c r="I14" s="14"/>
      <c r="J14" s="14"/>
      <c r="K14" s="14"/>
      <c r="L14" s="14"/>
      <c r="M14" s="14"/>
      <c r="N14" s="14"/>
      <c r="O14" s="14"/>
      <c r="P14" s="14"/>
      <c r="Q14" s="14"/>
    </row>
    <row r="15" spans="1:17" x14ac:dyDescent="0.3">
      <c r="A15" s="13" t="s">
        <v>40</v>
      </c>
      <c r="B15" s="14"/>
      <c r="C15" s="14"/>
      <c r="D15" s="14"/>
      <c r="E15" s="14"/>
      <c r="F15" s="14"/>
      <c r="G15" s="14"/>
      <c r="H15" s="14"/>
      <c r="I15" s="14"/>
      <c r="J15" s="14"/>
      <c r="K15" s="14"/>
      <c r="L15" s="14"/>
      <c r="M15" s="14"/>
      <c r="N15" s="14"/>
      <c r="O15" s="14"/>
      <c r="P15" s="14"/>
      <c r="Q15" s="14"/>
    </row>
    <row r="16" spans="1:17" x14ac:dyDescent="0.3">
      <c r="A16" s="13" t="s">
        <v>41</v>
      </c>
      <c r="B16" s="14"/>
      <c r="C16" s="14"/>
      <c r="D16" s="14"/>
      <c r="E16" s="14"/>
      <c r="F16" s="14"/>
      <c r="G16" s="14"/>
      <c r="H16" s="14"/>
      <c r="I16" s="14"/>
      <c r="J16" s="14"/>
      <c r="K16" s="14"/>
      <c r="L16" s="14"/>
      <c r="M16" s="14"/>
      <c r="N16" s="14"/>
      <c r="O16" s="14"/>
      <c r="P16" s="14"/>
      <c r="Q16" s="14"/>
    </row>
    <row r="17" spans="1:17" x14ac:dyDescent="0.3">
      <c r="A17" s="13" t="s">
        <v>42</v>
      </c>
      <c r="B17" s="14"/>
      <c r="C17" s="14"/>
      <c r="D17" s="14"/>
      <c r="E17" s="14"/>
      <c r="F17" s="14"/>
      <c r="G17" s="14"/>
      <c r="H17" s="14"/>
      <c r="I17" s="14"/>
      <c r="J17" s="14"/>
      <c r="K17" s="14"/>
      <c r="L17" s="14"/>
      <c r="M17" s="14"/>
      <c r="N17" s="14"/>
      <c r="O17" s="14"/>
      <c r="P17" s="14"/>
      <c r="Q17" s="14"/>
    </row>
    <row r="18" spans="1:17" x14ac:dyDescent="0.3">
      <c r="A18" s="14"/>
      <c r="B18" s="14"/>
      <c r="C18" s="14"/>
      <c r="D18" s="14"/>
      <c r="E18" s="14"/>
      <c r="F18" s="14"/>
      <c r="G18" s="14"/>
      <c r="H18" s="14"/>
      <c r="I18" s="14"/>
      <c r="J18" s="14"/>
      <c r="K18" s="14"/>
      <c r="L18" s="14"/>
      <c r="M18" s="14"/>
      <c r="N18" s="14"/>
      <c r="O18" s="14"/>
      <c r="P18" s="14"/>
      <c r="Q18" s="14"/>
    </row>
  </sheetData>
  <mergeCells count="4">
    <mergeCell ref="A2:O2"/>
    <mergeCell ref="A4:O6"/>
    <mergeCell ref="A7:O8"/>
    <mergeCell ref="A11:B11"/>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workbookViewId="0">
      <pane ySplit="1" topLeftCell="A2" activePane="bottomLeft" state="frozen"/>
      <selection pane="bottomLeft" activeCell="D11" sqref="D11"/>
    </sheetView>
  </sheetViews>
  <sheetFormatPr defaultRowHeight="14.4" x14ac:dyDescent="0.3"/>
  <cols>
    <col min="1" max="1" width="11.88671875" customWidth="1"/>
    <col min="2" max="2" width="17.6640625" customWidth="1"/>
    <col min="3" max="3" width="17" bestFit="1" customWidth="1"/>
    <col min="4" max="4" width="18.21875" bestFit="1" customWidth="1"/>
    <col min="5" max="5" width="18.88671875" bestFit="1" customWidth="1"/>
    <col min="6" max="6" width="18.77734375" style="3" bestFit="1" customWidth="1"/>
    <col min="7" max="7" width="25.77734375" bestFit="1" customWidth="1"/>
    <col min="8" max="8" width="30.109375" bestFit="1" customWidth="1"/>
    <col min="9" max="9" width="11.88671875" customWidth="1"/>
  </cols>
  <sheetData>
    <row r="1" spans="1:9" x14ac:dyDescent="0.3">
      <c r="A1" s="46" t="s">
        <v>2</v>
      </c>
      <c r="B1" s="46" t="s">
        <v>0</v>
      </c>
      <c r="C1" s="46" t="s">
        <v>1</v>
      </c>
      <c r="D1" s="46" t="s">
        <v>3</v>
      </c>
      <c r="E1" s="46" t="s">
        <v>18</v>
      </c>
      <c r="F1" s="3" t="s">
        <v>5</v>
      </c>
      <c r="G1" s="46" t="s">
        <v>7</v>
      </c>
      <c r="H1" s="46" t="s">
        <v>6</v>
      </c>
      <c r="I1" s="46" t="s">
        <v>8</v>
      </c>
    </row>
    <row r="2" spans="1:9" x14ac:dyDescent="0.3">
      <c r="A2" s="7">
        <v>45083</v>
      </c>
      <c r="C2" t="s">
        <v>49</v>
      </c>
      <c r="D2">
        <v>7</v>
      </c>
      <c r="E2">
        <v>3</v>
      </c>
      <c r="F2" s="3">
        <f>SUM(D2:E2)</f>
        <v>10</v>
      </c>
      <c r="G2">
        <v>2</v>
      </c>
      <c r="H2">
        <v>2</v>
      </c>
    </row>
    <row r="3" spans="1:9" x14ac:dyDescent="0.3">
      <c r="A3" s="7">
        <v>45084</v>
      </c>
      <c r="C3" t="s">
        <v>49</v>
      </c>
      <c r="D3">
        <v>8</v>
      </c>
      <c r="E3">
        <v>1</v>
      </c>
      <c r="F3" s="3">
        <f t="shared" ref="F3:F8" si="0">SUM(D3:E3)</f>
        <v>9</v>
      </c>
      <c r="G3">
        <v>1</v>
      </c>
      <c r="H3">
        <v>1</v>
      </c>
      <c r="I3">
        <v>100</v>
      </c>
    </row>
    <row r="4" spans="1:9" x14ac:dyDescent="0.3">
      <c r="A4" s="7">
        <v>45085</v>
      </c>
      <c r="C4" t="s">
        <v>71</v>
      </c>
      <c r="D4">
        <v>8</v>
      </c>
      <c r="E4">
        <v>2</v>
      </c>
      <c r="F4" s="3">
        <f t="shared" si="0"/>
        <v>10</v>
      </c>
      <c r="G4">
        <v>0</v>
      </c>
      <c r="H4">
        <v>1</v>
      </c>
      <c r="I4">
        <v>100</v>
      </c>
    </row>
    <row r="5" spans="1:9" x14ac:dyDescent="0.3">
      <c r="A5" s="7">
        <v>45086</v>
      </c>
      <c r="C5" t="s">
        <v>71</v>
      </c>
      <c r="D5">
        <v>5</v>
      </c>
      <c r="E5">
        <v>4</v>
      </c>
      <c r="F5" s="3">
        <f t="shared" si="0"/>
        <v>9</v>
      </c>
      <c r="G5">
        <v>0</v>
      </c>
      <c r="H5">
        <v>1</v>
      </c>
      <c r="I5">
        <v>95</v>
      </c>
    </row>
    <row r="6" spans="1:9" x14ac:dyDescent="0.3">
      <c r="A6" s="7">
        <v>45087</v>
      </c>
      <c r="C6" t="s">
        <v>72</v>
      </c>
      <c r="D6">
        <v>9</v>
      </c>
      <c r="E6">
        <v>3</v>
      </c>
      <c r="F6" s="3">
        <f t="shared" si="0"/>
        <v>12</v>
      </c>
      <c r="G6">
        <v>1</v>
      </c>
      <c r="H6">
        <v>2</v>
      </c>
      <c r="I6">
        <v>95</v>
      </c>
    </row>
    <row r="7" spans="1:9" x14ac:dyDescent="0.3">
      <c r="A7" s="7">
        <v>45088</v>
      </c>
      <c r="C7" t="s">
        <v>72</v>
      </c>
      <c r="D7">
        <v>4</v>
      </c>
      <c r="E7">
        <v>1</v>
      </c>
      <c r="F7" s="3">
        <f t="shared" si="0"/>
        <v>5</v>
      </c>
      <c r="G7">
        <v>0</v>
      </c>
      <c r="H7">
        <v>0</v>
      </c>
    </row>
    <row r="8" spans="1:9" x14ac:dyDescent="0.3">
      <c r="A8" s="7">
        <v>45272</v>
      </c>
      <c r="C8" t="s">
        <v>47</v>
      </c>
      <c r="D8">
        <v>10</v>
      </c>
      <c r="E8">
        <v>5</v>
      </c>
      <c r="F8" s="3">
        <f t="shared" si="0"/>
        <v>15</v>
      </c>
      <c r="G8">
        <v>2</v>
      </c>
      <c r="H8">
        <v>3</v>
      </c>
      <c r="I8">
        <v>11</v>
      </c>
    </row>
    <row r="9" spans="1:9" x14ac:dyDescent="0.3">
      <c r="A9" s="47">
        <v>45274</v>
      </c>
      <c r="B9" s="30"/>
      <c r="C9" s="30" t="s">
        <v>47</v>
      </c>
      <c r="D9" s="30">
        <v>5</v>
      </c>
      <c r="E9" s="30">
        <v>1</v>
      </c>
      <c r="F9" s="48">
        <f>SUM(D9:E9)</f>
        <v>6</v>
      </c>
      <c r="G9" s="30">
        <v>1</v>
      </c>
      <c r="H9" s="30">
        <v>1</v>
      </c>
      <c r="I9" s="30">
        <v>11</v>
      </c>
    </row>
  </sheetData>
  <dataValidations count="3">
    <dataValidation type="whole" operator="greaterThan" allowBlank="1" showInputMessage="1" showErrorMessage="1" sqref="D2:I1048576">
      <formula1>-1</formula1>
    </dataValidation>
    <dataValidation operator="greaterThan" allowBlank="1" showInputMessage="1" showErrorMessage="1" sqref="D1:I1 A1"/>
    <dataValidation type="date" operator="greaterThan" allowBlank="1" showInputMessage="1" showErrorMessage="1" sqref="A2:A1048576">
      <formula1>1</formula1>
    </dataValidation>
  </dataValidations>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159"/>
  <sheetViews>
    <sheetView workbookViewId="0">
      <pane ySplit="1" topLeftCell="A2" activePane="bottomLeft" state="frozen"/>
      <selection pane="bottomLeft" activeCell="X8" sqref="X8"/>
    </sheetView>
  </sheetViews>
  <sheetFormatPr defaultRowHeight="14.4" x14ac:dyDescent="0.3"/>
  <cols>
    <col min="1" max="1" width="17.77734375" customWidth="1"/>
    <col min="2" max="2" width="16.21875" customWidth="1"/>
    <col min="3" max="3" width="14.77734375" customWidth="1"/>
    <col min="4" max="4" width="16.44140625" style="29" customWidth="1"/>
    <col min="5" max="5" width="13.109375" style="7" customWidth="1"/>
    <col min="6" max="6" width="12" style="7" customWidth="1"/>
    <col min="7" max="7" width="11.44140625" bestFit="1" customWidth="1"/>
    <col min="8" max="8" width="12.88671875" style="7" customWidth="1"/>
    <col min="9" max="9" width="12.33203125" style="7" customWidth="1"/>
    <col min="10" max="10" width="11.44140625" style="7" bestFit="1" customWidth="1"/>
    <col min="11" max="11" width="13.109375" style="7" customWidth="1"/>
    <col min="12" max="12" width="13" style="7" customWidth="1"/>
    <col min="13" max="13" width="12.88671875" customWidth="1"/>
    <col min="14" max="14" width="16.109375" style="7" customWidth="1"/>
    <col min="15" max="15" width="20.21875" customWidth="1"/>
    <col min="16" max="16" width="16" customWidth="1"/>
    <col min="17" max="17" width="15.88671875" customWidth="1"/>
    <col min="18" max="18" width="12.21875" style="7" customWidth="1"/>
    <col min="19" max="19" width="13.33203125" customWidth="1"/>
    <col min="20" max="20" width="18.44140625" customWidth="1"/>
    <col min="21" max="21" width="21.33203125" customWidth="1"/>
    <col min="29" max="29" width="18" bestFit="1" customWidth="1"/>
  </cols>
  <sheetData>
    <row r="1" spans="1:30" s="9" customFormat="1" ht="73.2" customHeight="1" x14ac:dyDescent="0.3">
      <c r="A1" s="20" t="s">
        <v>12</v>
      </c>
      <c r="B1" s="20" t="s">
        <v>1</v>
      </c>
      <c r="C1" s="20" t="s">
        <v>9</v>
      </c>
      <c r="D1" s="21" t="s">
        <v>10</v>
      </c>
      <c r="E1" s="21" t="s">
        <v>59</v>
      </c>
      <c r="F1" s="17" t="s">
        <v>62</v>
      </c>
      <c r="G1" s="18" t="s">
        <v>52</v>
      </c>
      <c r="H1" s="21" t="s">
        <v>60</v>
      </c>
      <c r="I1" s="17" t="s">
        <v>63</v>
      </c>
      <c r="J1" s="17" t="s">
        <v>51</v>
      </c>
      <c r="K1" s="21" t="s">
        <v>61</v>
      </c>
      <c r="L1" s="17" t="s">
        <v>64</v>
      </c>
      <c r="M1" s="18" t="s">
        <v>53</v>
      </c>
      <c r="N1" s="31" t="s">
        <v>65</v>
      </c>
      <c r="O1" s="26" t="s">
        <v>31</v>
      </c>
      <c r="P1" s="19" t="s">
        <v>66</v>
      </c>
      <c r="Q1" s="19" t="s">
        <v>67</v>
      </c>
      <c r="R1" s="18" t="s">
        <v>68</v>
      </c>
      <c r="S1" s="19" t="s">
        <v>69</v>
      </c>
      <c r="T1" s="32" t="s">
        <v>54</v>
      </c>
      <c r="U1" s="26" t="s">
        <v>11</v>
      </c>
    </row>
    <row r="2" spans="1:30" x14ac:dyDescent="0.3">
      <c r="A2" s="15" t="s">
        <v>43</v>
      </c>
      <c r="B2" s="15" t="s">
        <v>47</v>
      </c>
      <c r="C2" s="15" t="s">
        <v>50</v>
      </c>
      <c r="D2" s="28">
        <v>45049</v>
      </c>
      <c r="E2" s="16">
        <f t="shared" ref="E2:E33" si="0">IF(D2&gt;1,WORKDAY(D2,15,(Holidays)),"")</f>
        <v>45070</v>
      </c>
      <c r="F2" s="16">
        <v>45108</v>
      </c>
      <c r="G2" s="15" t="s">
        <v>13</v>
      </c>
      <c r="H2" s="16">
        <f t="shared" ref="H2:H33" si="1">IF(D2&gt;1,WORKDAY(D2,30,(Holidays)),"")</f>
        <v>45091</v>
      </c>
      <c r="I2" s="16">
        <v>45078</v>
      </c>
      <c r="J2" s="15" t="s">
        <v>14</v>
      </c>
      <c r="K2" s="16">
        <f t="shared" ref="K2:K33" si="2">IF(D2&gt;1,WORKDAY(D2,45,(Holidays)),"")</f>
        <v>45112</v>
      </c>
      <c r="L2" s="16">
        <v>45099</v>
      </c>
      <c r="M2" s="15" t="s">
        <v>14</v>
      </c>
      <c r="N2" s="16">
        <v>45099</v>
      </c>
      <c r="O2" s="15" t="s">
        <v>25</v>
      </c>
      <c r="P2" s="35"/>
      <c r="Q2" s="35"/>
      <c r="R2" s="34"/>
      <c r="S2" s="35"/>
    </row>
    <row r="3" spans="1:30" x14ac:dyDescent="0.3">
      <c r="A3" s="15" t="s">
        <v>44</v>
      </c>
      <c r="B3" s="15" t="s">
        <v>48</v>
      </c>
      <c r="C3" s="15" t="s">
        <v>50</v>
      </c>
      <c r="D3" s="28">
        <v>45049</v>
      </c>
      <c r="E3" s="16">
        <f t="shared" si="0"/>
        <v>45070</v>
      </c>
      <c r="F3" s="16">
        <v>45071</v>
      </c>
      <c r="G3" s="15" t="s">
        <v>14</v>
      </c>
      <c r="H3" s="16">
        <f t="shared" si="1"/>
        <v>45091</v>
      </c>
      <c r="I3" s="16">
        <v>45070</v>
      </c>
      <c r="J3" s="15" t="s">
        <v>13</v>
      </c>
      <c r="K3" s="16">
        <f t="shared" si="2"/>
        <v>45112</v>
      </c>
      <c r="L3" s="16">
        <v>45108</v>
      </c>
      <c r="M3" s="15" t="s">
        <v>13</v>
      </c>
      <c r="N3" s="16">
        <v>45108</v>
      </c>
      <c r="O3" s="15" t="s">
        <v>25</v>
      </c>
      <c r="P3" s="35"/>
      <c r="Q3" s="35"/>
      <c r="R3" s="34"/>
      <c r="S3" s="35"/>
    </row>
    <row r="4" spans="1:30" x14ac:dyDescent="0.3">
      <c r="A4" s="15" t="s">
        <v>45</v>
      </c>
      <c r="B4" s="15" t="s">
        <v>49</v>
      </c>
      <c r="C4" s="15" t="s">
        <v>50</v>
      </c>
      <c r="D4" s="28">
        <v>45049</v>
      </c>
      <c r="E4" s="16">
        <f t="shared" si="0"/>
        <v>45070</v>
      </c>
      <c r="F4" s="16">
        <v>45072</v>
      </c>
      <c r="G4" s="15" t="s">
        <v>14</v>
      </c>
      <c r="H4" s="16">
        <f t="shared" si="1"/>
        <v>45091</v>
      </c>
      <c r="I4" s="16">
        <v>45071</v>
      </c>
      <c r="J4" s="15" t="s">
        <v>14</v>
      </c>
      <c r="K4" s="16">
        <f t="shared" si="2"/>
        <v>45112</v>
      </c>
      <c r="L4" s="16">
        <v>45099</v>
      </c>
      <c r="M4" s="15" t="s">
        <v>14</v>
      </c>
      <c r="N4" s="16">
        <v>45099</v>
      </c>
      <c r="O4" s="15" t="s">
        <v>26</v>
      </c>
      <c r="P4" s="34">
        <v>45107</v>
      </c>
      <c r="Q4" s="34">
        <v>45475</v>
      </c>
      <c r="R4" s="34">
        <v>45108</v>
      </c>
      <c r="S4" s="34">
        <v>45109</v>
      </c>
      <c r="T4" s="7">
        <v>45122</v>
      </c>
      <c r="U4" t="s">
        <v>25</v>
      </c>
      <c r="AC4" s="33" t="s">
        <v>25</v>
      </c>
      <c r="AD4" s="33" t="s">
        <v>25</v>
      </c>
    </row>
    <row r="5" spans="1:30" x14ac:dyDescent="0.3">
      <c r="A5" s="15" t="s">
        <v>55</v>
      </c>
      <c r="B5" s="15" t="s">
        <v>56</v>
      </c>
      <c r="C5" s="15" t="s">
        <v>50</v>
      </c>
      <c r="D5" s="28">
        <v>45049</v>
      </c>
      <c r="E5" s="16">
        <f t="shared" si="0"/>
        <v>45070</v>
      </c>
      <c r="F5" s="16">
        <v>45073</v>
      </c>
      <c r="G5" s="15" t="s">
        <v>14</v>
      </c>
      <c r="H5" s="16">
        <f t="shared" si="1"/>
        <v>45091</v>
      </c>
      <c r="I5" s="16">
        <v>45072</v>
      </c>
      <c r="J5" s="15" t="s">
        <v>14</v>
      </c>
      <c r="K5" s="16">
        <f t="shared" si="2"/>
        <v>45112</v>
      </c>
      <c r="L5" s="16">
        <v>45092</v>
      </c>
      <c r="M5" s="15" t="s">
        <v>14</v>
      </c>
      <c r="N5" s="16">
        <v>45092</v>
      </c>
      <c r="O5" s="15" t="s">
        <v>26</v>
      </c>
      <c r="P5" s="34">
        <v>45107</v>
      </c>
      <c r="Q5" s="34">
        <v>45475</v>
      </c>
      <c r="R5" s="34">
        <v>45108</v>
      </c>
      <c r="S5" s="34">
        <v>45109</v>
      </c>
      <c r="T5" s="7">
        <v>45122</v>
      </c>
      <c r="U5" t="s">
        <v>27</v>
      </c>
      <c r="AC5" s="33" t="s">
        <v>26</v>
      </c>
      <c r="AD5" s="33" t="s">
        <v>27</v>
      </c>
    </row>
    <row r="6" spans="1:30" x14ac:dyDescent="0.3">
      <c r="A6" s="15" t="s">
        <v>58</v>
      </c>
      <c r="B6" s="15" t="s">
        <v>57</v>
      </c>
      <c r="C6" s="15" t="s">
        <v>50</v>
      </c>
      <c r="D6" s="28">
        <v>45056</v>
      </c>
      <c r="E6" s="16">
        <f t="shared" si="0"/>
        <v>45077</v>
      </c>
      <c r="F6" s="16"/>
      <c r="G6" s="15"/>
      <c r="H6" s="16">
        <f t="shared" si="1"/>
        <v>45098</v>
      </c>
      <c r="I6" s="16"/>
      <c r="J6" s="16"/>
      <c r="K6" s="16">
        <f t="shared" si="2"/>
        <v>45119</v>
      </c>
      <c r="L6" s="16"/>
      <c r="M6" s="15"/>
      <c r="N6" s="16">
        <v>45129</v>
      </c>
      <c r="O6" s="15"/>
      <c r="P6" s="35"/>
      <c r="Q6" s="35"/>
      <c r="R6" s="34"/>
      <c r="S6" s="35"/>
      <c r="AC6" s="33" t="s">
        <v>28</v>
      </c>
      <c r="AD6" s="33"/>
    </row>
    <row r="7" spans="1:30" x14ac:dyDescent="0.3">
      <c r="A7" s="15"/>
      <c r="B7" s="15"/>
      <c r="C7" s="15"/>
      <c r="D7" s="28"/>
      <c r="E7" s="16" t="str">
        <f t="shared" si="0"/>
        <v/>
      </c>
      <c r="F7" s="16"/>
      <c r="G7" s="15"/>
      <c r="H7" s="16" t="str">
        <f t="shared" si="1"/>
        <v/>
      </c>
      <c r="I7" s="16"/>
      <c r="J7" s="16"/>
      <c r="K7" s="16" t="str">
        <f t="shared" si="2"/>
        <v/>
      </c>
      <c r="L7" s="16"/>
      <c r="M7" s="15"/>
      <c r="N7" s="16"/>
      <c r="O7" s="15"/>
      <c r="P7" s="35"/>
      <c r="Q7" s="35"/>
      <c r="R7" s="34"/>
      <c r="S7" s="35"/>
      <c r="AC7" s="33" t="s">
        <v>29</v>
      </c>
      <c r="AD7" s="33"/>
    </row>
    <row r="8" spans="1:30" x14ac:dyDescent="0.3">
      <c r="A8" s="15"/>
      <c r="B8" s="15"/>
      <c r="C8" s="15"/>
      <c r="D8" s="28"/>
      <c r="E8" s="16" t="str">
        <f t="shared" si="0"/>
        <v/>
      </c>
      <c r="F8" s="16"/>
      <c r="G8" s="15"/>
      <c r="H8" s="16" t="str">
        <f t="shared" si="1"/>
        <v/>
      </c>
      <c r="I8" s="16"/>
      <c r="J8" s="16"/>
      <c r="K8" s="16" t="str">
        <f t="shared" si="2"/>
        <v/>
      </c>
      <c r="L8" s="16"/>
      <c r="M8" s="15"/>
      <c r="N8" s="16"/>
      <c r="O8" s="15"/>
      <c r="P8" s="35"/>
      <c r="Q8" s="35"/>
      <c r="R8" s="34"/>
      <c r="S8" s="35"/>
    </row>
    <row r="9" spans="1:30" x14ac:dyDescent="0.3">
      <c r="A9" s="15"/>
      <c r="B9" s="15"/>
      <c r="C9" s="15"/>
      <c r="D9" s="28"/>
      <c r="E9" s="16" t="str">
        <f t="shared" si="0"/>
        <v/>
      </c>
      <c r="F9" s="16"/>
      <c r="G9" s="15"/>
      <c r="H9" s="16" t="str">
        <f t="shared" si="1"/>
        <v/>
      </c>
      <c r="I9" s="16"/>
      <c r="J9" s="16"/>
      <c r="K9" s="16" t="str">
        <f t="shared" si="2"/>
        <v/>
      </c>
      <c r="L9" s="16"/>
      <c r="M9" s="15"/>
      <c r="N9" s="16"/>
      <c r="O9" s="15"/>
      <c r="P9" s="35"/>
      <c r="Q9" s="35"/>
      <c r="R9" s="34"/>
      <c r="S9" s="35"/>
    </row>
    <row r="10" spans="1:30" x14ac:dyDescent="0.3">
      <c r="A10" s="15"/>
      <c r="B10" s="15"/>
      <c r="C10" s="15"/>
      <c r="D10" s="28"/>
      <c r="E10" s="16" t="str">
        <f t="shared" si="0"/>
        <v/>
      </c>
      <c r="F10" s="16"/>
      <c r="G10" s="15"/>
      <c r="H10" s="16" t="str">
        <f t="shared" si="1"/>
        <v/>
      </c>
      <c r="I10" s="16"/>
      <c r="J10" s="16"/>
      <c r="K10" s="16" t="str">
        <f t="shared" si="2"/>
        <v/>
      </c>
      <c r="L10" s="16"/>
      <c r="M10" s="15"/>
      <c r="N10" s="16"/>
      <c r="O10" s="15"/>
      <c r="P10" s="35"/>
      <c r="Q10" s="35"/>
      <c r="R10" s="34"/>
      <c r="S10" s="35"/>
    </row>
    <row r="11" spans="1:30" x14ac:dyDescent="0.3">
      <c r="A11" s="15"/>
      <c r="B11" s="15"/>
      <c r="C11" s="15"/>
      <c r="D11" s="28"/>
      <c r="E11" s="16" t="str">
        <f t="shared" si="0"/>
        <v/>
      </c>
      <c r="F11" s="16"/>
      <c r="G11" s="15"/>
      <c r="H11" s="16" t="str">
        <f t="shared" si="1"/>
        <v/>
      </c>
      <c r="I11" s="16"/>
      <c r="J11" s="16"/>
      <c r="K11" s="16" t="str">
        <f t="shared" si="2"/>
        <v/>
      </c>
      <c r="L11" s="16"/>
      <c r="M11" s="15"/>
      <c r="N11" s="16"/>
      <c r="O11" s="15"/>
      <c r="P11" s="35"/>
      <c r="Q11" s="35"/>
      <c r="R11" s="34"/>
      <c r="S11" s="35"/>
    </row>
    <row r="12" spans="1:30" x14ac:dyDescent="0.3">
      <c r="A12" s="15"/>
      <c r="B12" s="15"/>
      <c r="C12" s="15"/>
      <c r="D12" s="28"/>
      <c r="E12" s="16" t="str">
        <f t="shared" si="0"/>
        <v/>
      </c>
      <c r="F12" s="16"/>
      <c r="G12" s="15"/>
      <c r="H12" s="16" t="str">
        <f t="shared" si="1"/>
        <v/>
      </c>
      <c r="I12" s="16"/>
      <c r="J12" s="16"/>
      <c r="K12" s="16" t="str">
        <f t="shared" si="2"/>
        <v/>
      </c>
      <c r="L12" s="16"/>
      <c r="M12" s="15"/>
      <c r="N12" s="16"/>
      <c r="O12" s="15"/>
      <c r="P12" s="35"/>
      <c r="Q12" s="35"/>
      <c r="R12" s="34"/>
      <c r="S12" s="35"/>
    </row>
    <row r="13" spans="1:30" x14ac:dyDescent="0.3">
      <c r="A13" s="15"/>
      <c r="B13" s="15"/>
      <c r="C13" s="15"/>
      <c r="D13" s="28"/>
      <c r="E13" s="16" t="str">
        <f t="shared" si="0"/>
        <v/>
      </c>
      <c r="F13" s="16"/>
      <c r="G13" s="15"/>
      <c r="H13" s="16" t="str">
        <f t="shared" si="1"/>
        <v/>
      </c>
      <c r="I13" s="16"/>
      <c r="J13" s="16"/>
      <c r="K13" s="16" t="str">
        <f t="shared" si="2"/>
        <v/>
      </c>
      <c r="L13" s="16"/>
      <c r="M13" s="15"/>
      <c r="N13" s="16"/>
      <c r="O13" s="15"/>
      <c r="P13" s="35"/>
      <c r="Q13" s="35"/>
      <c r="R13" s="34"/>
      <c r="S13" s="35"/>
    </row>
    <row r="14" spans="1:30" x14ac:dyDescent="0.3">
      <c r="A14" s="15"/>
      <c r="B14" s="15"/>
      <c r="C14" s="15"/>
      <c r="D14" s="28"/>
      <c r="E14" s="16" t="str">
        <f t="shared" si="0"/>
        <v/>
      </c>
      <c r="F14" s="16"/>
      <c r="G14" s="15"/>
      <c r="H14" s="16" t="str">
        <f t="shared" si="1"/>
        <v/>
      </c>
      <c r="I14" s="16"/>
      <c r="J14" s="16"/>
      <c r="K14" s="16" t="str">
        <f t="shared" si="2"/>
        <v/>
      </c>
      <c r="L14" s="16"/>
      <c r="M14" s="15"/>
      <c r="N14" s="16"/>
      <c r="O14" s="15"/>
      <c r="P14" s="35"/>
      <c r="Q14" s="35"/>
      <c r="R14" s="34"/>
      <c r="S14" s="35"/>
    </row>
    <row r="15" spans="1:30" x14ac:dyDescent="0.3">
      <c r="A15" s="15"/>
      <c r="B15" s="15"/>
      <c r="C15" s="15"/>
      <c r="D15" s="28"/>
      <c r="E15" s="16" t="str">
        <f t="shared" si="0"/>
        <v/>
      </c>
      <c r="F15" s="16"/>
      <c r="G15" s="15"/>
      <c r="H15" s="16" t="str">
        <f t="shared" si="1"/>
        <v/>
      </c>
      <c r="I15" s="16"/>
      <c r="J15" s="16"/>
      <c r="K15" s="16" t="str">
        <f t="shared" si="2"/>
        <v/>
      </c>
      <c r="L15" s="16"/>
      <c r="M15" s="15"/>
      <c r="N15" s="16"/>
      <c r="O15" s="15"/>
      <c r="P15" s="35"/>
      <c r="Q15" s="35"/>
      <c r="R15" s="34"/>
      <c r="S15" s="35"/>
    </row>
    <row r="16" spans="1:30" x14ac:dyDescent="0.3">
      <c r="A16" s="15"/>
      <c r="B16" s="15"/>
      <c r="C16" s="15"/>
      <c r="D16" s="28"/>
      <c r="E16" s="16" t="str">
        <f t="shared" si="0"/>
        <v/>
      </c>
      <c r="F16" s="16"/>
      <c r="G16" s="15"/>
      <c r="H16" s="16" t="str">
        <f t="shared" si="1"/>
        <v/>
      </c>
      <c r="I16" s="16"/>
      <c r="J16" s="16"/>
      <c r="K16" s="16" t="str">
        <f t="shared" si="2"/>
        <v/>
      </c>
      <c r="L16" s="16"/>
      <c r="M16" s="15"/>
      <c r="N16" s="16"/>
      <c r="O16" s="15"/>
      <c r="P16" s="35"/>
      <c r="Q16" s="35"/>
      <c r="R16" s="34"/>
      <c r="S16" s="35"/>
    </row>
    <row r="17" spans="1:19" x14ac:dyDescent="0.3">
      <c r="A17" s="15"/>
      <c r="B17" s="15"/>
      <c r="C17" s="15"/>
      <c r="D17" s="28"/>
      <c r="E17" s="16" t="str">
        <f t="shared" si="0"/>
        <v/>
      </c>
      <c r="F17" s="16"/>
      <c r="G17" s="15"/>
      <c r="H17" s="16" t="str">
        <f t="shared" si="1"/>
        <v/>
      </c>
      <c r="I17" s="16"/>
      <c r="J17" s="16"/>
      <c r="K17" s="16" t="str">
        <f t="shared" si="2"/>
        <v/>
      </c>
      <c r="L17" s="16"/>
      <c r="M17" s="15"/>
      <c r="N17" s="16"/>
      <c r="O17" s="15"/>
      <c r="P17" s="35"/>
      <c r="Q17" s="35"/>
      <c r="R17" s="34"/>
      <c r="S17" s="35"/>
    </row>
    <row r="18" spans="1:19" x14ac:dyDescent="0.3">
      <c r="A18" s="15"/>
      <c r="B18" s="15"/>
      <c r="C18" s="15"/>
      <c r="D18" s="28"/>
      <c r="E18" s="16" t="str">
        <f t="shared" si="0"/>
        <v/>
      </c>
      <c r="F18" s="16"/>
      <c r="G18" s="15"/>
      <c r="H18" s="16" t="str">
        <f t="shared" si="1"/>
        <v/>
      </c>
      <c r="I18" s="16"/>
      <c r="J18" s="16"/>
      <c r="K18" s="16" t="str">
        <f t="shared" si="2"/>
        <v/>
      </c>
      <c r="L18" s="16"/>
      <c r="M18" s="15"/>
      <c r="N18" s="16"/>
      <c r="O18" s="15"/>
      <c r="P18" s="35"/>
      <c r="Q18" s="35"/>
      <c r="R18" s="34"/>
      <c r="S18" s="35"/>
    </row>
    <row r="19" spans="1:19" x14ac:dyDescent="0.3">
      <c r="A19" s="15"/>
      <c r="B19" s="15"/>
      <c r="C19" s="15"/>
      <c r="D19" s="28"/>
      <c r="E19" s="16" t="str">
        <f t="shared" si="0"/>
        <v/>
      </c>
      <c r="F19" s="16"/>
      <c r="G19" s="15"/>
      <c r="H19" s="16" t="str">
        <f t="shared" si="1"/>
        <v/>
      </c>
      <c r="I19" s="16"/>
      <c r="J19" s="16"/>
      <c r="K19" s="16" t="str">
        <f t="shared" si="2"/>
        <v/>
      </c>
      <c r="L19" s="16"/>
      <c r="M19" s="15"/>
      <c r="N19" s="16"/>
      <c r="O19" s="15"/>
      <c r="P19" s="35"/>
      <c r="Q19" s="35"/>
      <c r="R19" s="34"/>
      <c r="S19" s="35"/>
    </row>
    <row r="20" spans="1:19" x14ac:dyDescent="0.3">
      <c r="A20" s="15"/>
      <c r="B20" s="15"/>
      <c r="C20" s="15"/>
      <c r="D20" s="28"/>
      <c r="E20" s="16" t="str">
        <f t="shared" si="0"/>
        <v/>
      </c>
      <c r="F20" s="16"/>
      <c r="G20" s="15"/>
      <c r="H20" s="16" t="str">
        <f t="shared" si="1"/>
        <v/>
      </c>
      <c r="I20" s="16"/>
      <c r="J20" s="16"/>
      <c r="K20" s="16" t="str">
        <f t="shared" si="2"/>
        <v/>
      </c>
      <c r="L20" s="16"/>
      <c r="M20" s="15"/>
      <c r="N20" s="16"/>
      <c r="O20" s="15"/>
      <c r="P20" s="35"/>
      <c r="Q20" s="35"/>
      <c r="R20" s="34"/>
      <c r="S20" s="35"/>
    </row>
    <row r="21" spans="1:19" x14ac:dyDescent="0.3">
      <c r="A21" s="15"/>
      <c r="B21" s="15"/>
      <c r="C21" s="15"/>
      <c r="D21" s="28"/>
      <c r="E21" s="16" t="str">
        <f t="shared" si="0"/>
        <v/>
      </c>
      <c r="F21" s="16"/>
      <c r="G21" s="15"/>
      <c r="H21" s="16" t="str">
        <f t="shared" si="1"/>
        <v/>
      </c>
      <c r="I21" s="16"/>
      <c r="J21" s="16"/>
      <c r="K21" s="16" t="str">
        <f t="shared" si="2"/>
        <v/>
      </c>
      <c r="L21" s="16"/>
      <c r="M21" s="15"/>
      <c r="N21" s="16"/>
      <c r="O21" s="15"/>
      <c r="P21" s="35"/>
      <c r="Q21" s="35"/>
      <c r="R21" s="34"/>
      <c r="S21" s="35"/>
    </row>
    <row r="22" spans="1:19" x14ac:dyDescent="0.3">
      <c r="A22" s="15"/>
      <c r="B22" s="15"/>
      <c r="C22" s="15"/>
      <c r="D22" s="28"/>
      <c r="E22" s="16" t="str">
        <f t="shared" si="0"/>
        <v/>
      </c>
      <c r="F22" s="16"/>
      <c r="G22" s="15"/>
      <c r="H22" s="16" t="str">
        <f t="shared" si="1"/>
        <v/>
      </c>
      <c r="I22" s="16"/>
      <c r="J22" s="16"/>
      <c r="K22" s="16" t="str">
        <f t="shared" si="2"/>
        <v/>
      </c>
      <c r="L22" s="16"/>
      <c r="M22" s="15"/>
      <c r="N22" s="16"/>
      <c r="O22" s="15"/>
      <c r="P22" s="35"/>
      <c r="Q22" s="35"/>
      <c r="R22" s="34"/>
      <c r="S22" s="35"/>
    </row>
    <row r="23" spans="1:19" x14ac:dyDescent="0.3">
      <c r="A23" s="15"/>
      <c r="B23" s="15"/>
      <c r="C23" s="15"/>
      <c r="D23" s="28"/>
      <c r="E23" s="16" t="str">
        <f t="shared" si="0"/>
        <v/>
      </c>
      <c r="F23" s="16"/>
      <c r="G23" s="15"/>
      <c r="H23" s="16" t="str">
        <f t="shared" si="1"/>
        <v/>
      </c>
      <c r="I23" s="16"/>
      <c r="J23" s="16"/>
      <c r="K23" s="16" t="str">
        <f t="shared" si="2"/>
        <v/>
      </c>
      <c r="L23" s="16"/>
      <c r="M23" s="15"/>
      <c r="N23" s="16"/>
      <c r="O23" s="15"/>
      <c r="P23" s="35"/>
      <c r="Q23" s="35"/>
      <c r="R23" s="34"/>
      <c r="S23" s="35"/>
    </row>
    <row r="24" spans="1:19" x14ac:dyDescent="0.3">
      <c r="A24" s="15"/>
      <c r="B24" s="15"/>
      <c r="C24" s="15"/>
      <c r="D24" s="28"/>
      <c r="E24" s="16" t="str">
        <f t="shared" si="0"/>
        <v/>
      </c>
      <c r="F24" s="16"/>
      <c r="G24" s="15"/>
      <c r="H24" s="16" t="str">
        <f t="shared" si="1"/>
        <v/>
      </c>
      <c r="I24" s="16"/>
      <c r="J24" s="16"/>
      <c r="K24" s="16" t="str">
        <f t="shared" si="2"/>
        <v/>
      </c>
      <c r="L24" s="16"/>
      <c r="M24" s="15"/>
      <c r="N24" s="16"/>
      <c r="O24" s="15"/>
      <c r="P24" s="35"/>
      <c r="Q24" s="35"/>
      <c r="R24" s="34"/>
      <c r="S24" s="35"/>
    </row>
    <row r="25" spans="1:19" x14ac:dyDescent="0.3">
      <c r="A25" s="15"/>
      <c r="B25" s="15"/>
      <c r="C25" s="15"/>
      <c r="D25" s="28"/>
      <c r="E25" s="16" t="str">
        <f t="shared" si="0"/>
        <v/>
      </c>
      <c r="F25" s="16"/>
      <c r="G25" s="15"/>
      <c r="H25" s="16" t="str">
        <f t="shared" si="1"/>
        <v/>
      </c>
      <c r="I25" s="16"/>
      <c r="J25" s="16"/>
      <c r="K25" s="16" t="str">
        <f t="shared" si="2"/>
        <v/>
      </c>
      <c r="L25" s="16"/>
      <c r="M25" s="15"/>
      <c r="N25" s="16"/>
      <c r="O25" s="15"/>
      <c r="P25" s="35"/>
      <c r="Q25" s="35"/>
      <c r="R25" s="34"/>
      <c r="S25" s="35"/>
    </row>
    <row r="26" spans="1:19" x14ac:dyDescent="0.3">
      <c r="A26" s="15"/>
      <c r="B26" s="15"/>
      <c r="C26" s="15"/>
      <c r="D26" s="28"/>
      <c r="E26" s="16" t="str">
        <f t="shared" si="0"/>
        <v/>
      </c>
      <c r="F26" s="16"/>
      <c r="G26" s="15"/>
      <c r="H26" s="16" t="str">
        <f t="shared" si="1"/>
        <v/>
      </c>
      <c r="I26" s="16"/>
      <c r="J26" s="16"/>
      <c r="K26" s="16" t="str">
        <f t="shared" si="2"/>
        <v/>
      </c>
      <c r="L26" s="16"/>
      <c r="M26" s="15"/>
      <c r="N26" s="16"/>
      <c r="O26" s="15"/>
      <c r="P26" s="35"/>
      <c r="Q26" s="35"/>
      <c r="R26" s="34"/>
      <c r="S26" s="35"/>
    </row>
    <row r="27" spans="1:19" x14ac:dyDescent="0.3">
      <c r="A27" s="15"/>
      <c r="B27" s="15"/>
      <c r="C27" s="15"/>
      <c r="D27" s="28"/>
      <c r="E27" s="16" t="str">
        <f t="shared" si="0"/>
        <v/>
      </c>
      <c r="F27" s="16"/>
      <c r="G27" s="15"/>
      <c r="H27" s="16" t="str">
        <f t="shared" si="1"/>
        <v/>
      </c>
      <c r="I27" s="16"/>
      <c r="J27" s="16"/>
      <c r="K27" s="16" t="str">
        <f t="shared" si="2"/>
        <v/>
      </c>
      <c r="L27" s="16"/>
      <c r="M27" s="15"/>
      <c r="N27" s="16"/>
      <c r="O27" s="15"/>
      <c r="P27" s="35"/>
      <c r="Q27" s="35"/>
      <c r="R27" s="34"/>
      <c r="S27" s="35"/>
    </row>
    <row r="28" spans="1:19" x14ac:dyDescent="0.3">
      <c r="A28" s="15"/>
      <c r="B28" s="15"/>
      <c r="C28" s="15"/>
      <c r="D28" s="28"/>
      <c r="E28" s="16" t="str">
        <f t="shared" si="0"/>
        <v/>
      </c>
      <c r="F28" s="16"/>
      <c r="G28" s="15"/>
      <c r="H28" s="16" t="str">
        <f t="shared" si="1"/>
        <v/>
      </c>
      <c r="I28" s="16"/>
      <c r="J28" s="16"/>
      <c r="K28" s="16" t="str">
        <f t="shared" si="2"/>
        <v/>
      </c>
      <c r="L28" s="16"/>
      <c r="M28" s="15"/>
      <c r="N28" s="16"/>
      <c r="O28" s="15"/>
      <c r="P28" s="35"/>
      <c r="Q28" s="35"/>
      <c r="R28" s="34"/>
      <c r="S28" s="35"/>
    </row>
    <row r="29" spans="1:19" x14ac:dyDescent="0.3">
      <c r="A29" s="15"/>
      <c r="B29" s="15"/>
      <c r="C29" s="15"/>
      <c r="D29" s="28"/>
      <c r="E29" s="16" t="str">
        <f t="shared" si="0"/>
        <v/>
      </c>
      <c r="F29" s="16"/>
      <c r="G29" s="15"/>
      <c r="H29" s="16" t="str">
        <f t="shared" si="1"/>
        <v/>
      </c>
      <c r="I29" s="16"/>
      <c r="J29" s="16"/>
      <c r="K29" s="16" t="str">
        <f t="shared" si="2"/>
        <v/>
      </c>
      <c r="L29" s="16"/>
      <c r="M29" s="15"/>
      <c r="N29" s="16"/>
      <c r="O29" s="15"/>
      <c r="P29" s="35"/>
      <c r="Q29" s="35"/>
      <c r="R29" s="34"/>
      <c r="S29" s="35"/>
    </row>
    <row r="30" spans="1:19" x14ac:dyDescent="0.3">
      <c r="A30" s="15"/>
      <c r="B30" s="15"/>
      <c r="C30" s="15"/>
      <c r="D30" s="28"/>
      <c r="E30" s="16" t="str">
        <f t="shared" si="0"/>
        <v/>
      </c>
      <c r="F30" s="16"/>
      <c r="G30" s="15"/>
      <c r="H30" s="16" t="str">
        <f t="shared" si="1"/>
        <v/>
      </c>
      <c r="I30" s="16"/>
      <c r="J30" s="16"/>
      <c r="K30" s="16" t="str">
        <f t="shared" si="2"/>
        <v/>
      </c>
      <c r="L30" s="16"/>
      <c r="M30" s="15"/>
      <c r="N30" s="16"/>
      <c r="O30" s="15"/>
      <c r="P30" s="35"/>
      <c r="Q30" s="35"/>
      <c r="R30" s="34"/>
      <c r="S30" s="35"/>
    </row>
    <row r="31" spans="1:19" x14ac:dyDescent="0.3">
      <c r="A31" s="15"/>
      <c r="B31" s="15"/>
      <c r="C31" s="15"/>
      <c r="D31" s="28"/>
      <c r="E31" s="16" t="str">
        <f t="shared" si="0"/>
        <v/>
      </c>
      <c r="F31" s="16"/>
      <c r="G31" s="15"/>
      <c r="H31" s="16" t="str">
        <f t="shared" si="1"/>
        <v/>
      </c>
      <c r="I31" s="16"/>
      <c r="J31" s="16"/>
      <c r="K31" s="16" t="str">
        <f t="shared" si="2"/>
        <v/>
      </c>
      <c r="L31" s="16"/>
      <c r="M31" s="15"/>
      <c r="N31" s="16"/>
      <c r="O31" s="15"/>
      <c r="P31" s="35"/>
      <c r="Q31" s="35"/>
      <c r="R31" s="34"/>
      <c r="S31" s="35"/>
    </row>
    <row r="32" spans="1:19" x14ac:dyDescent="0.3">
      <c r="A32" s="15"/>
      <c r="B32" s="15"/>
      <c r="C32" s="15"/>
      <c r="D32" s="28"/>
      <c r="E32" s="16" t="str">
        <f t="shared" si="0"/>
        <v/>
      </c>
      <c r="F32" s="16"/>
      <c r="G32" s="15"/>
      <c r="H32" s="16" t="str">
        <f t="shared" si="1"/>
        <v/>
      </c>
      <c r="I32" s="16"/>
      <c r="J32" s="16"/>
      <c r="K32" s="16" t="str">
        <f t="shared" si="2"/>
        <v/>
      </c>
      <c r="L32" s="16"/>
      <c r="M32" s="15"/>
      <c r="N32" s="16"/>
      <c r="O32" s="15"/>
      <c r="P32" s="35"/>
      <c r="Q32" s="35"/>
      <c r="R32" s="34"/>
      <c r="S32" s="35"/>
    </row>
    <row r="33" spans="1:19" x14ac:dyDescent="0.3">
      <c r="A33" s="15"/>
      <c r="B33" s="15"/>
      <c r="C33" s="15"/>
      <c r="D33" s="28"/>
      <c r="E33" s="16" t="str">
        <f t="shared" si="0"/>
        <v/>
      </c>
      <c r="F33" s="16"/>
      <c r="G33" s="15"/>
      <c r="H33" s="16" t="str">
        <f t="shared" si="1"/>
        <v/>
      </c>
      <c r="I33" s="16"/>
      <c r="J33" s="16"/>
      <c r="K33" s="16" t="str">
        <f t="shared" si="2"/>
        <v/>
      </c>
      <c r="L33" s="16"/>
      <c r="M33" s="15"/>
      <c r="N33" s="16"/>
      <c r="O33" s="15"/>
      <c r="P33" s="35"/>
      <c r="Q33" s="35"/>
      <c r="R33" s="34"/>
      <c r="S33" s="35"/>
    </row>
    <row r="34" spans="1:19" x14ac:dyDescent="0.3">
      <c r="A34" s="15"/>
      <c r="B34" s="15"/>
      <c r="C34" s="15"/>
      <c r="D34" s="28"/>
      <c r="E34" s="16" t="str">
        <f t="shared" ref="E34:E65" si="3">IF(D34&gt;1,WORKDAY(D34,15,(Holidays)),"")</f>
        <v/>
      </c>
      <c r="F34" s="16"/>
      <c r="G34" s="15"/>
      <c r="H34" s="16" t="str">
        <f t="shared" ref="H34:H65" si="4">IF(D34&gt;1,WORKDAY(D34,30,(Holidays)),"")</f>
        <v/>
      </c>
      <c r="I34" s="16"/>
      <c r="J34" s="16"/>
      <c r="K34" s="16" t="str">
        <f t="shared" ref="K34:K65" si="5">IF(D34&gt;1,WORKDAY(D34,45,(Holidays)),"")</f>
        <v/>
      </c>
      <c r="L34" s="16"/>
      <c r="M34" s="15"/>
      <c r="N34" s="16"/>
      <c r="O34" s="15"/>
      <c r="P34" s="35"/>
      <c r="Q34" s="35"/>
      <c r="R34" s="34"/>
      <c r="S34" s="35"/>
    </row>
    <row r="35" spans="1:19" x14ac:dyDescent="0.3">
      <c r="A35" s="15"/>
      <c r="B35" s="15"/>
      <c r="C35" s="15"/>
      <c r="D35" s="28"/>
      <c r="E35" s="16" t="str">
        <f t="shared" si="3"/>
        <v/>
      </c>
      <c r="F35" s="16"/>
      <c r="G35" s="15"/>
      <c r="H35" s="16" t="str">
        <f t="shared" si="4"/>
        <v/>
      </c>
      <c r="I35" s="16"/>
      <c r="J35" s="16"/>
      <c r="K35" s="16" t="str">
        <f t="shared" si="5"/>
        <v/>
      </c>
      <c r="L35" s="16"/>
      <c r="M35" s="15"/>
      <c r="N35" s="16"/>
      <c r="O35" s="15"/>
      <c r="P35" s="35"/>
      <c r="Q35" s="35"/>
      <c r="R35" s="34"/>
      <c r="S35" s="35"/>
    </row>
    <row r="36" spans="1:19" x14ac:dyDescent="0.3">
      <c r="A36" s="15"/>
      <c r="B36" s="15"/>
      <c r="C36" s="15"/>
      <c r="D36" s="28"/>
      <c r="E36" s="16" t="str">
        <f t="shared" si="3"/>
        <v/>
      </c>
      <c r="F36" s="16"/>
      <c r="G36" s="15"/>
      <c r="H36" s="16" t="str">
        <f t="shared" si="4"/>
        <v/>
      </c>
      <c r="I36" s="16"/>
      <c r="J36" s="16"/>
      <c r="K36" s="16" t="str">
        <f t="shared" si="5"/>
        <v/>
      </c>
      <c r="L36" s="16"/>
      <c r="M36" s="15"/>
      <c r="N36" s="16"/>
      <c r="O36" s="15"/>
      <c r="P36" s="35"/>
      <c r="Q36" s="35"/>
      <c r="R36" s="34"/>
      <c r="S36" s="35"/>
    </row>
    <row r="37" spans="1:19" x14ac:dyDescent="0.3">
      <c r="A37" s="15"/>
      <c r="B37" s="15"/>
      <c r="C37" s="15"/>
      <c r="D37" s="28"/>
      <c r="E37" s="16" t="str">
        <f t="shared" si="3"/>
        <v/>
      </c>
      <c r="F37" s="16"/>
      <c r="G37" s="15"/>
      <c r="H37" s="16" t="str">
        <f t="shared" si="4"/>
        <v/>
      </c>
      <c r="I37" s="16"/>
      <c r="J37" s="16"/>
      <c r="K37" s="16" t="str">
        <f t="shared" si="5"/>
        <v/>
      </c>
      <c r="L37" s="16"/>
      <c r="M37" s="15"/>
      <c r="N37" s="16"/>
      <c r="O37" s="15"/>
      <c r="P37" s="35"/>
      <c r="Q37" s="35"/>
      <c r="R37" s="34"/>
      <c r="S37" s="35"/>
    </row>
    <row r="38" spans="1:19" x14ac:dyDescent="0.3">
      <c r="A38" s="15"/>
      <c r="B38" s="15"/>
      <c r="C38" s="15"/>
      <c r="D38" s="28"/>
      <c r="E38" s="16" t="str">
        <f t="shared" si="3"/>
        <v/>
      </c>
      <c r="F38" s="16"/>
      <c r="G38" s="15"/>
      <c r="H38" s="16" t="str">
        <f t="shared" si="4"/>
        <v/>
      </c>
      <c r="I38" s="16"/>
      <c r="J38" s="16"/>
      <c r="K38" s="16" t="str">
        <f t="shared" si="5"/>
        <v/>
      </c>
      <c r="L38" s="16"/>
      <c r="M38" s="15"/>
      <c r="N38" s="16"/>
      <c r="O38" s="15"/>
      <c r="P38" s="35"/>
      <c r="Q38" s="35"/>
      <c r="R38" s="34"/>
      <c r="S38" s="35"/>
    </row>
    <row r="39" spans="1:19" x14ac:dyDescent="0.3">
      <c r="A39" s="15"/>
      <c r="B39" s="15"/>
      <c r="C39" s="15"/>
      <c r="D39" s="28"/>
      <c r="E39" s="16" t="str">
        <f t="shared" si="3"/>
        <v/>
      </c>
      <c r="F39" s="16"/>
      <c r="G39" s="15"/>
      <c r="H39" s="16" t="str">
        <f t="shared" si="4"/>
        <v/>
      </c>
      <c r="I39" s="16"/>
      <c r="J39" s="16"/>
      <c r="K39" s="16" t="str">
        <f t="shared" si="5"/>
        <v/>
      </c>
      <c r="L39" s="16"/>
      <c r="M39" s="15"/>
      <c r="N39" s="16"/>
      <c r="O39" s="15"/>
      <c r="P39" s="35"/>
      <c r="Q39" s="35"/>
      <c r="R39" s="34"/>
      <c r="S39" s="35"/>
    </row>
    <row r="40" spans="1:19" x14ac:dyDescent="0.3">
      <c r="A40" s="15"/>
      <c r="B40" s="15"/>
      <c r="C40" s="15"/>
      <c r="D40" s="28"/>
      <c r="E40" s="16" t="str">
        <f t="shared" si="3"/>
        <v/>
      </c>
      <c r="F40" s="16"/>
      <c r="G40" s="15"/>
      <c r="H40" s="16" t="str">
        <f t="shared" si="4"/>
        <v/>
      </c>
      <c r="I40" s="16"/>
      <c r="J40" s="16"/>
      <c r="K40" s="16" t="str">
        <f t="shared" si="5"/>
        <v/>
      </c>
      <c r="L40" s="16"/>
      <c r="M40" s="15"/>
      <c r="N40" s="16"/>
      <c r="O40" s="15"/>
      <c r="P40" s="35"/>
      <c r="Q40" s="35"/>
      <c r="R40" s="34"/>
      <c r="S40" s="35"/>
    </row>
    <row r="41" spans="1:19" x14ac:dyDescent="0.3">
      <c r="A41" s="15"/>
      <c r="B41" s="15"/>
      <c r="C41" s="15"/>
      <c r="D41" s="28"/>
      <c r="E41" s="16" t="str">
        <f t="shared" si="3"/>
        <v/>
      </c>
      <c r="F41" s="16"/>
      <c r="G41" s="15"/>
      <c r="H41" s="16" t="str">
        <f t="shared" si="4"/>
        <v/>
      </c>
      <c r="I41" s="16"/>
      <c r="J41" s="16"/>
      <c r="K41" s="16" t="str">
        <f t="shared" si="5"/>
        <v/>
      </c>
      <c r="L41" s="16"/>
      <c r="M41" s="15"/>
      <c r="N41" s="16"/>
      <c r="O41" s="15"/>
      <c r="P41" s="35"/>
      <c r="Q41" s="35"/>
      <c r="R41" s="34"/>
      <c r="S41" s="35"/>
    </row>
    <row r="42" spans="1:19" x14ac:dyDescent="0.3">
      <c r="A42" s="15"/>
      <c r="B42" s="15"/>
      <c r="C42" s="15"/>
      <c r="D42" s="28"/>
      <c r="E42" s="16" t="str">
        <f t="shared" si="3"/>
        <v/>
      </c>
      <c r="F42" s="16"/>
      <c r="G42" s="15"/>
      <c r="H42" s="16" t="str">
        <f t="shared" si="4"/>
        <v/>
      </c>
      <c r="I42" s="16"/>
      <c r="J42" s="16"/>
      <c r="K42" s="16" t="str">
        <f t="shared" si="5"/>
        <v/>
      </c>
      <c r="L42" s="16"/>
      <c r="M42" s="15"/>
      <c r="N42" s="16"/>
      <c r="O42" s="15"/>
      <c r="P42" s="35"/>
      <c r="Q42" s="35"/>
      <c r="R42" s="34"/>
      <c r="S42" s="35"/>
    </row>
    <row r="43" spans="1:19" x14ac:dyDescent="0.3">
      <c r="A43" s="15"/>
      <c r="B43" s="15"/>
      <c r="C43" s="15"/>
      <c r="D43" s="28"/>
      <c r="E43" s="16" t="str">
        <f t="shared" si="3"/>
        <v/>
      </c>
      <c r="F43" s="16"/>
      <c r="G43" s="15"/>
      <c r="H43" s="16" t="str">
        <f t="shared" si="4"/>
        <v/>
      </c>
      <c r="I43" s="16"/>
      <c r="J43" s="16"/>
      <c r="K43" s="16" t="str">
        <f t="shared" si="5"/>
        <v/>
      </c>
      <c r="L43" s="16"/>
      <c r="M43" s="15"/>
      <c r="N43" s="16"/>
      <c r="O43" s="15"/>
      <c r="P43" s="35"/>
      <c r="Q43" s="35"/>
      <c r="R43" s="34"/>
      <c r="S43" s="35"/>
    </row>
    <row r="44" spans="1:19" x14ac:dyDescent="0.3">
      <c r="A44" s="15"/>
      <c r="B44" s="15"/>
      <c r="C44" s="15"/>
      <c r="D44" s="28"/>
      <c r="E44" s="16" t="str">
        <f t="shared" si="3"/>
        <v/>
      </c>
      <c r="F44" s="16"/>
      <c r="G44" s="15"/>
      <c r="H44" s="16" t="str">
        <f t="shared" si="4"/>
        <v/>
      </c>
      <c r="I44" s="16"/>
      <c r="J44" s="16"/>
      <c r="K44" s="16" t="str">
        <f t="shared" si="5"/>
        <v/>
      </c>
      <c r="L44" s="16"/>
      <c r="M44" s="15"/>
      <c r="N44" s="16"/>
      <c r="O44" s="15"/>
      <c r="P44" s="35"/>
      <c r="Q44" s="35"/>
      <c r="R44" s="34"/>
      <c r="S44" s="35"/>
    </row>
    <row r="45" spans="1:19" x14ac:dyDescent="0.3">
      <c r="A45" s="15"/>
      <c r="B45" s="15"/>
      <c r="C45" s="15"/>
      <c r="D45" s="28"/>
      <c r="E45" s="16" t="str">
        <f t="shared" si="3"/>
        <v/>
      </c>
      <c r="F45" s="16"/>
      <c r="G45" s="15"/>
      <c r="H45" s="16" t="str">
        <f t="shared" si="4"/>
        <v/>
      </c>
      <c r="I45" s="16"/>
      <c r="J45" s="16"/>
      <c r="K45" s="16" t="str">
        <f t="shared" si="5"/>
        <v/>
      </c>
      <c r="L45" s="16"/>
      <c r="M45" s="15"/>
      <c r="N45" s="16"/>
      <c r="O45" s="15"/>
      <c r="P45" s="35"/>
      <c r="Q45" s="35"/>
      <c r="R45" s="34"/>
      <c r="S45" s="35"/>
    </row>
    <row r="46" spans="1:19" x14ac:dyDescent="0.3">
      <c r="A46" s="15"/>
      <c r="B46" s="15"/>
      <c r="C46" s="15"/>
      <c r="D46" s="28"/>
      <c r="E46" s="16" t="str">
        <f t="shared" si="3"/>
        <v/>
      </c>
      <c r="F46" s="16"/>
      <c r="G46" s="15"/>
      <c r="H46" s="16" t="str">
        <f t="shared" si="4"/>
        <v/>
      </c>
      <c r="I46" s="16"/>
      <c r="J46" s="16"/>
      <c r="K46" s="16" t="str">
        <f t="shared" si="5"/>
        <v/>
      </c>
      <c r="L46" s="16"/>
      <c r="M46" s="15"/>
      <c r="N46" s="16"/>
      <c r="O46" s="15"/>
      <c r="P46" s="35"/>
      <c r="Q46" s="35"/>
      <c r="R46" s="34"/>
      <c r="S46" s="35"/>
    </row>
    <row r="47" spans="1:19" x14ac:dyDescent="0.3">
      <c r="A47" s="15"/>
      <c r="B47" s="15"/>
      <c r="C47" s="15"/>
      <c r="D47" s="28"/>
      <c r="E47" s="16" t="str">
        <f t="shared" si="3"/>
        <v/>
      </c>
      <c r="F47" s="16"/>
      <c r="G47" s="15"/>
      <c r="H47" s="16" t="str">
        <f t="shared" si="4"/>
        <v/>
      </c>
      <c r="I47" s="16"/>
      <c r="J47" s="16"/>
      <c r="K47" s="16" t="str">
        <f t="shared" si="5"/>
        <v/>
      </c>
      <c r="L47" s="16"/>
      <c r="M47" s="15"/>
      <c r="N47" s="16"/>
      <c r="O47" s="15"/>
      <c r="P47" s="35"/>
      <c r="Q47" s="35"/>
      <c r="R47" s="34"/>
      <c r="S47" s="35"/>
    </row>
    <row r="48" spans="1:19" x14ac:dyDescent="0.3">
      <c r="A48" s="15"/>
      <c r="B48" s="15"/>
      <c r="C48" s="15"/>
      <c r="D48" s="28"/>
      <c r="E48" s="16" t="str">
        <f t="shared" si="3"/>
        <v/>
      </c>
      <c r="F48" s="16"/>
      <c r="G48" s="15"/>
      <c r="H48" s="16" t="str">
        <f t="shared" si="4"/>
        <v/>
      </c>
      <c r="I48" s="16"/>
      <c r="J48" s="16"/>
      <c r="K48" s="16" t="str">
        <f t="shared" si="5"/>
        <v/>
      </c>
      <c r="L48" s="16"/>
      <c r="M48" s="15"/>
      <c r="N48" s="16"/>
      <c r="O48" s="15"/>
      <c r="P48" s="35"/>
      <c r="Q48" s="35"/>
      <c r="R48" s="34"/>
      <c r="S48" s="35"/>
    </row>
    <row r="49" spans="1:19" x14ac:dyDescent="0.3">
      <c r="A49" s="15"/>
      <c r="B49" s="15"/>
      <c r="C49" s="15"/>
      <c r="D49" s="28"/>
      <c r="E49" s="16" t="str">
        <f t="shared" si="3"/>
        <v/>
      </c>
      <c r="F49" s="16"/>
      <c r="G49" s="15"/>
      <c r="H49" s="16" t="str">
        <f t="shared" si="4"/>
        <v/>
      </c>
      <c r="I49" s="16"/>
      <c r="J49" s="16"/>
      <c r="K49" s="16" t="str">
        <f t="shared" si="5"/>
        <v/>
      </c>
      <c r="L49" s="16"/>
      <c r="M49" s="15"/>
      <c r="N49" s="16"/>
      <c r="O49" s="15"/>
      <c r="P49" s="35"/>
      <c r="Q49" s="35"/>
      <c r="R49" s="34"/>
      <c r="S49" s="35"/>
    </row>
    <row r="50" spans="1:19" x14ac:dyDescent="0.3">
      <c r="A50" s="15"/>
      <c r="B50" s="15"/>
      <c r="C50" s="15"/>
      <c r="D50" s="28"/>
      <c r="E50" s="16" t="str">
        <f t="shared" si="3"/>
        <v/>
      </c>
      <c r="F50" s="16"/>
      <c r="G50" s="15"/>
      <c r="H50" s="16" t="str">
        <f t="shared" si="4"/>
        <v/>
      </c>
      <c r="I50" s="16"/>
      <c r="J50" s="16"/>
      <c r="K50" s="16" t="str">
        <f t="shared" si="5"/>
        <v/>
      </c>
      <c r="L50" s="16"/>
      <c r="M50" s="15"/>
      <c r="N50" s="16"/>
      <c r="O50" s="15"/>
      <c r="P50" s="35"/>
      <c r="Q50" s="35"/>
      <c r="R50" s="34"/>
      <c r="S50" s="35"/>
    </row>
    <row r="51" spans="1:19" x14ac:dyDescent="0.3">
      <c r="A51" s="15"/>
      <c r="B51" s="15"/>
      <c r="C51" s="15"/>
      <c r="D51" s="28"/>
      <c r="E51" s="16" t="str">
        <f t="shared" si="3"/>
        <v/>
      </c>
      <c r="F51" s="16"/>
      <c r="G51" s="15"/>
      <c r="H51" s="16" t="str">
        <f t="shared" si="4"/>
        <v/>
      </c>
      <c r="I51" s="16"/>
      <c r="J51" s="16"/>
      <c r="K51" s="16" t="str">
        <f t="shared" si="5"/>
        <v/>
      </c>
      <c r="L51" s="16"/>
      <c r="M51" s="15"/>
      <c r="N51" s="16"/>
      <c r="O51" s="15"/>
      <c r="P51" s="35"/>
      <c r="Q51" s="35"/>
      <c r="R51" s="34"/>
      <c r="S51" s="35"/>
    </row>
    <row r="52" spans="1:19" x14ac:dyDescent="0.3">
      <c r="A52" s="15"/>
      <c r="B52" s="15"/>
      <c r="C52" s="15"/>
      <c r="D52" s="28"/>
      <c r="E52" s="16" t="str">
        <f t="shared" si="3"/>
        <v/>
      </c>
      <c r="F52" s="16"/>
      <c r="G52" s="15"/>
      <c r="H52" s="16" t="str">
        <f t="shared" si="4"/>
        <v/>
      </c>
      <c r="I52" s="16"/>
      <c r="J52" s="16"/>
      <c r="K52" s="16" t="str">
        <f t="shared" si="5"/>
        <v/>
      </c>
      <c r="L52" s="16"/>
      <c r="M52" s="15"/>
      <c r="N52" s="16"/>
      <c r="O52" s="15"/>
      <c r="P52" s="35"/>
      <c r="Q52" s="35"/>
      <c r="R52" s="34"/>
      <c r="S52" s="35"/>
    </row>
    <row r="53" spans="1:19" x14ac:dyDescent="0.3">
      <c r="A53" s="15"/>
      <c r="B53" s="15"/>
      <c r="C53" s="15"/>
      <c r="D53" s="28"/>
      <c r="E53" s="16" t="str">
        <f t="shared" si="3"/>
        <v/>
      </c>
      <c r="F53" s="16"/>
      <c r="G53" s="15"/>
      <c r="H53" s="16" t="str">
        <f t="shared" si="4"/>
        <v/>
      </c>
      <c r="I53" s="16"/>
      <c r="J53" s="16"/>
      <c r="K53" s="16" t="str">
        <f t="shared" si="5"/>
        <v/>
      </c>
      <c r="L53" s="16"/>
      <c r="M53" s="15"/>
      <c r="N53" s="16"/>
      <c r="O53" s="15"/>
      <c r="P53" s="35"/>
      <c r="Q53" s="35"/>
      <c r="R53" s="34"/>
      <c r="S53" s="35"/>
    </row>
    <row r="54" spans="1:19" x14ac:dyDescent="0.3">
      <c r="A54" s="15"/>
      <c r="B54" s="15"/>
      <c r="C54" s="15"/>
      <c r="D54" s="28"/>
      <c r="E54" s="16" t="str">
        <f t="shared" si="3"/>
        <v/>
      </c>
      <c r="F54" s="16"/>
      <c r="G54" s="15"/>
      <c r="H54" s="16" t="str">
        <f t="shared" si="4"/>
        <v/>
      </c>
      <c r="I54" s="16"/>
      <c r="J54" s="16"/>
      <c r="K54" s="16" t="str">
        <f t="shared" si="5"/>
        <v/>
      </c>
      <c r="L54" s="16"/>
      <c r="M54" s="15"/>
      <c r="N54" s="16"/>
      <c r="O54" s="15"/>
      <c r="P54" s="35"/>
      <c r="Q54" s="35"/>
      <c r="R54" s="34"/>
      <c r="S54" s="35"/>
    </row>
    <row r="55" spans="1:19" x14ac:dyDescent="0.3">
      <c r="A55" s="15"/>
      <c r="B55" s="15"/>
      <c r="C55" s="15"/>
      <c r="D55" s="28"/>
      <c r="E55" s="16" t="str">
        <f t="shared" si="3"/>
        <v/>
      </c>
      <c r="F55" s="16"/>
      <c r="G55" s="15"/>
      <c r="H55" s="16" t="str">
        <f t="shared" si="4"/>
        <v/>
      </c>
      <c r="I55" s="16"/>
      <c r="J55" s="16"/>
      <c r="K55" s="16" t="str">
        <f t="shared" si="5"/>
        <v/>
      </c>
      <c r="L55" s="16"/>
      <c r="M55" s="15"/>
      <c r="N55" s="16"/>
      <c r="O55" s="15"/>
      <c r="P55" s="35"/>
      <c r="Q55" s="35"/>
      <c r="R55" s="34"/>
      <c r="S55" s="35"/>
    </row>
    <row r="56" spans="1:19" x14ac:dyDescent="0.3">
      <c r="A56" s="15"/>
      <c r="B56" s="15"/>
      <c r="C56" s="15"/>
      <c r="D56" s="28"/>
      <c r="E56" s="16" t="str">
        <f t="shared" si="3"/>
        <v/>
      </c>
      <c r="F56" s="16"/>
      <c r="G56" s="15"/>
      <c r="H56" s="16" t="str">
        <f t="shared" si="4"/>
        <v/>
      </c>
      <c r="I56" s="16"/>
      <c r="J56" s="16"/>
      <c r="K56" s="16" t="str">
        <f t="shared" si="5"/>
        <v/>
      </c>
      <c r="L56" s="16"/>
      <c r="M56" s="15"/>
      <c r="N56" s="16"/>
      <c r="O56" s="15"/>
      <c r="P56" s="35"/>
      <c r="Q56" s="35"/>
      <c r="R56" s="34"/>
      <c r="S56" s="35"/>
    </row>
    <row r="57" spans="1:19" x14ac:dyDescent="0.3">
      <c r="A57" s="15"/>
      <c r="B57" s="15"/>
      <c r="C57" s="15"/>
      <c r="D57" s="28"/>
      <c r="E57" s="16" t="str">
        <f t="shared" si="3"/>
        <v/>
      </c>
      <c r="F57" s="16"/>
      <c r="G57" s="15"/>
      <c r="H57" s="16" t="str">
        <f t="shared" si="4"/>
        <v/>
      </c>
      <c r="I57" s="16"/>
      <c r="J57" s="16"/>
      <c r="K57" s="16" t="str">
        <f t="shared" si="5"/>
        <v/>
      </c>
      <c r="L57" s="16"/>
      <c r="M57" s="15"/>
      <c r="N57" s="16"/>
      <c r="O57" s="15"/>
      <c r="P57" s="35"/>
      <c r="Q57" s="35"/>
      <c r="R57" s="34"/>
      <c r="S57" s="35"/>
    </row>
    <row r="58" spans="1:19" x14ac:dyDescent="0.3">
      <c r="A58" s="15"/>
      <c r="B58" s="15"/>
      <c r="C58" s="15"/>
      <c r="D58" s="28"/>
      <c r="E58" s="16" t="str">
        <f t="shared" si="3"/>
        <v/>
      </c>
      <c r="F58" s="16"/>
      <c r="G58" s="15"/>
      <c r="H58" s="16" t="str">
        <f t="shared" si="4"/>
        <v/>
      </c>
      <c r="I58" s="16"/>
      <c r="J58" s="16"/>
      <c r="K58" s="16" t="str">
        <f t="shared" si="5"/>
        <v/>
      </c>
      <c r="L58" s="16"/>
      <c r="M58" s="15"/>
      <c r="N58" s="16"/>
      <c r="O58" s="15"/>
      <c r="P58" s="35"/>
      <c r="Q58" s="35"/>
      <c r="R58" s="34"/>
      <c r="S58" s="35"/>
    </row>
    <row r="59" spans="1:19" x14ac:dyDescent="0.3">
      <c r="A59" s="15"/>
      <c r="B59" s="15"/>
      <c r="C59" s="15"/>
      <c r="D59" s="28"/>
      <c r="E59" s="16" t="str">
        <f t="shared" si="3"/>
        <v/>
      </c>
      <c r="F59" s="16"/>
      <c r="G59" s="15"/>
      <c r="H59" s="16" t="str">
        <f t="shared" si="4"/>
        <v/>
      </c>
      <c r="I59" s="16"/>
      <c r="J59" s="16"/>
      <c r="K59" s="16" t="str">
        <f t="shared" si="5"/>
        <v/>
      </c>
      <c r="L59" s="16"/>
      <c r="M59" s="15"/>
      <c r="N59" s="16"/>
      <c r="O59" s="15"/>
      <c r="P59" s="35"/>
      <c r="Q59" s="35"/>
      <c r="R59" s="34"/>
      <c r="S59" s="35"/>
    </row>
    <row r="60" spans="1:19" x14ac:dyDescent="0.3">
      <c r="A60" s="15"/>
      <c r="B60" s="15"/>
      <c r="C60" s="15"/>
      <c r="D60" s="28"/>
      <c r="E60" s="16" t="str">
        <f t="shared" si="3"/>
        <v/>
      </c>
      <c r="F60" s="16"/>
      <c r="G60" s="15"/>
      <c r="H60" s="16" t="str">
        <f t="shared" si="4"/>
        <v/>
      </c>
      <c r="I60" s="16"/>
      <c r="J60" s="16"/>
      <c r="K60" s="16" t="str">
        <f t="shared" si="5"/>
        <v/>
      </c>
      <c r="L60" s="16"/>
      <c r="M60" s="15"/>
      <c r="N60" s="16"/>
      <c r="O60" s="15"/>
      <c r="P60" s="35"/>
      <c r="Q60" s="35"/>
      <c r="R60" s="34"/>
      <c r="S60" s="35"/>
    </row>
    <row r="61" spans="1:19" x14ac:dyDescent="0.3">
      <c r="A61" s="15"/>
      <c r="B61" s="15"/>
      <c r="C61" s="15"/>
      <c r="D61" s="28"/>
      <c r="E61" s="16" t="str">
        <f t="shared" si="3"/>
        <v/>
      </c>
      <c r="F61" s="16"/>
      <c r="G61" s="15"/>
      <c r="H61" s="16" t="str">
        <f t="shared" si="4"/>
        <v/>
      </c>
      <c r="I61" s="16"/>
      <c r="J61" s="16"/>
      <c r="K61" s="16" t="str">
        <f t="shared" si="5"/>
        <v/>
      </c>
      <c r="L61" s="16"/>
      <c r="M61" s="15"/>
      <c r="N61" s="16"/>
      <c r="O61" s="15"/>
      <c r="P61" s="35"/>
      <c r="Q61" s="35"/>
      <c r="R61" s="34"/>
      <c r="S61" s="35"/>
    </row>
    <row r="62" spans="1:19" x14ac:dyDescent="0.3">
      <c r="A62" s="15"/>
      <c r="B62" s="15"/>
      <c r="C62" s="15"/>
      <c r="D62" s="28"/>
      <c r="E62" s="16" t="str">
        <f t="shared" si="3"/>
        <v/>
      </c>
      <c r="F62" s="16"/>
      <c r="G62" s="15"/>
      <c r="H62" s="16" t="str">
        <f t="shared" si="4"/>
        <v/>
      </c>
      <c r="I62" s="16"/>
      <c r="J62" s="16"/>
      <c r="K62" s="16" t="str">
        <f t="shared" si="5"/>
        <v/>
      </c>
      <c r="L62" s="16"/>
      <c r="M62" s="15"/>
      <c r="N62" s="16"/>
      <c r="O62" s="15"/>
      <c r="P62" s="35"/>
      <c r="Q62" s="35"/>
      <c r="R62" s="34"/>
      <c r="S62" s="35"/>
    </row>
    <row r="63" spans="1:19" x14ac:dyDescent="0.3">
      <c r="A63" s="15"/>
      <c r="B63" s="15"/>
      <c r="C63" s="15"/>
      <c r="D63" s="28"/>
      <c r="E63" s="16" t="str">
        <f t="shared" si="3"/>
        <v/>
      </c>
      <c r="F63" s="16"/>
      <c r="G63" s="15"/>
      <c r="H63" s="16" t="str">
        <f t="shared" si="4"/>
        <v/>
      </c>
      <c r="I63" s="16"/>
      <c r="J63" s="16"/>
      <c r="K63" s="16" t="str">
        <f t="shared" si="5"/>
        <v/>
      </c>
      <c r="L63" s="16"/>
      <c r="M63" s="15"/>
      <c r="N63" s="16"/>
      <c r="O63" s="15"/>
      <c r="P63" s="35"/>
      <c r="Q63" s="35"/>
      <c r="R63" s="34"/>
      <c r="S63" s="35"/>
    </row>
    <row r="64" spans="1:19" x14ac:dyDescent="0.3">
      <c r="A64" s="15"/>
      <c r="B64" s="15"/>
      <c r="C64" s="15"/>
      <c r="D64" s="28"/>
      <c r="E64" s="16" t="str">
        <f t="shared" si="3"/>
        <v/>
      </c>
      <c r="F64" s="16"/>
      <c r="G64" s="15"/>
      <c r="H64" s="16" t="str">
        <f t="shared" si="4"/>
        <v/>
      </c>
      <c r="I64" s="16"/>
      <c r="J64" s="16"/>
      <c r="K64" s="16" t="str">
        <f t="shared" si="5"/>
        <v/>
      </c>
      <c r="L64" s="16"/>
      <c r="M64" s="15"/>
      <c r="N64" s="16"/>
      <c r="O64" s="15"/>
      <c r="P64" s="35"/>
      <c r="Q64" s="35"/>
      <c r="R64" s="34"/>
      <c r="S64" s="35"/>
    </row>
    <row r="65" spans="1:19" x14ac:dyDescent="0.3">
      <c r="A65" s="15"/>
      <c r="B65" s="15"/>
      <c r="C65" s="15"/>
      <c r="D65" s="28"/>
      <c r="E65" s="16" t="str">
        <f t="shared" si="3"/>
        <v/>
      </c>
      <c r="F65" s="16"/>
      <c r="G65" s="15"/>
      <c r="H65" s="16" t="str">
        <f t="shared" si="4"/>
        <v/>
      </c>
      <c r="I65" s="16"/>
      <c r="J65" s="16"/>
      <c r="K65" s="16" t="str">
        <f t="shared" si="5"/>
        <v/>
      </c>
      <c r="L65" s="16"/>
      <c r="M65" s="15"/>
      <c r="N65" s="16"/>
      <c r="O65" s="15"/>
      <c r="P65" s="35"/>
      <c r="Q65" s="35"/>
      <c r="R65" s="34"/>
      <c r="S65" s="35"/>
    </row>
    <row r="66" spans="1:19" x14ac:dyDescent="0.3">
      <c r="A66" s="15"/>
      <c r="B66" s="15"/>
      <c r="C66" s="15"/>
      <c r="D66" s="28"/>
      <c r="E66" s="16" t="str">
        <f t="shared" ref="E66:E97" si="6">IF(D66&gt;1,WORKDAY(D66,15,(Holidays)),"")</f>
        <v/>
      </c>
      <c r="F66" s="16"/>
      <c r="G66" s="15"/>
      <c r="H66" s="16" t="str">
        <f t="shared" ref="H66:H97" si="7">IF(D66&gt;1,WORKDAY(D66,30,(Holidays)),"")</f>
        <v/>
      </c>
      <c r="I66" s="16"/>
      <c r="J66" s="16"/>
      <c r="K66" s="16" t="str">
        <f t="shared" ref="K66:K97" si="8">IF(D66&gt;1,WORKDAY(D66,45,(Holidays)),"")</f>
        <v/>
      </c>
      <c r="L66" s="16"/>
      <c r="M66" s="15"/>
      <c r="N66" s="16"/>
      <c r="O66" s="15"/>
      <c r="P66" s="35"/>
      <c r="Q66" s="35"/>
      <c r="R66" s="34"/>
      <c r="S66" s="35"/>
    </row>
    <row r="67" spans="1:19" x14ac:dyDescent="0.3">
      <c r="A67" s="15"/>
      <c r="B67" s="15"/>
      <c r="C67" s="15"/>
      <c r="D67" s="28"/>
      <c r="E67" s="16" t="str">
        <f t="shared" si="6"/>
        <v/>
      </c>
      <c r="F67" s="16"/>
      <c r="G67" s="15"/>
      <c r="H67" s="16" t="str">
        <f t="shared" si="7"/>
        <v/>
      </c>
      <c r="I67" s="16"/>
      <c r="J67" s="16"/>
      <c r="K67" s="16" t="str">
        <f t="shared" si="8"/>
        <v/>
      </c>
      <c r="L67" s="16"/>
      <c r="M67" s="15"/>
      <c r="N67" s="16"/>
      <c r="O67" s="15"/>
      <c r="P67" s="35"/>
      <c r="Q67" s="35"/>
      <c r="R67" s="34"/>
      <c r="S67" s="35"/>
    </row>
    <row r="68" spans="1:19" x14ac:dyDescent="0.3">
      <c r="A68" s="15"/>
      <c r="B68" s="15"/>
      <c r="C68" s="15"/>
      <c r="D68" s="28"/>
      <c r="E68" s="16" t="str">
        <f t="shared" si="6"/>
        <v/>
      </c>
      <c r="F68" s="16"/>
      <c r="G68" s="15"/>
      <c r="H68" s="16" t="str">
        <f t="shared" si="7"/>
        <v/>
      </c>
      <c r="I68" s="16"/>
      <c r="J68" s="16"/>
      <c r="K68" s="16" t="str">
        <f t="shared" si="8"/>
        <v/>
      </c>
      <c r="L68" s="16"/>
      <c r="M68" s="15"/>
      <c r="N68" s="16"/>
      <c r="O68" s="15"/>
      <c r="P68" s="35"/>
      <c r="Q68" s="35"/>
      <c r="R68" s="34"/>
      <c r="S68" s="35"/>
    </row>
    <row r="69" spans="1:19" x14ac:dyDescent="0.3">
      <c r="A69" s="15"/>
      <c r="B69" s="15"/>
      <c r="C69" s="15"/>
      <c r="D69" s="28"/>
      <c r="E69" s="16" t="str">
        <f t="shared" si="6"/>
        <v/>
      </c>
      <c r="F69" s="16"/>
      <c r="G69" s="15"/>
      <c r="H69" s="16" t="str">
        <f t="shared" si="7"/>
        <v/>
      </c>
      <c r="I69" s="16"/>
      <c r="J69" s="16"/>
      <c r="K69" s="16" t="str">
        <f t="shared" si="8"/>
        <v/>
      </c>
      <c r="L69" s="16"/>
      <c r="M69" s="15"/>
      <c r="N69" s="16"/>
      <c r="O69" s="15"/>
      <c r="P69" s="35"/>
      <c r="Q69" s="35"/>
      <c r="R69" s="34"/>
      <c r="S69" s="35"/>
    </row>
    <row r="70" spans="1:19" x14ac:dyDescent="0.3">
      <c r="A70" s="15"/>
      <c r="B70" s="15"/>
      <c r="C70" s="15"/>
      <c r="D70" s="28"/>
      <c r="E70" s="16" t="str">
        <f t="shared" si="6"/>
        <v/>
      </c>
      <c r="F70" s="16"/>
      <c r="G70" s="15"/>
      <c r="H70" s="16" t="str">
        <f t="shared" si="7"/>
        <v/>
      </c>
      <c r="I70" s="16"/>
      <c r="J70" s="16"/>
      <c r="K70" s="16" t="str">
        <f t="shared" si="8"/>
        <v/>
      </c>
      <c r="L70" s="16"/>
      <c r="M70" s="15"/>
      <c r="N70" s="16"/>
      <c r="O70" s="15"/>
      <c r="P70" s="35"/>
      <c r="Q70" s="35"/>
      <c r="R70" s="34"/>
      <c r="S70" s="35"/>
    </row>
    <row r="71" spans="1:19" x14ac:dyDescent="0.3">
      <c r="A71" s="15"/>
      <c r="B71" s="15"/>
      <c r="C71" s="15"/>
      <c r="D71" s="28"/>
      <c r="E71" s="16" t="str">
        <f t="shared" si="6"/>
        <v/>
      </c>
      <c r="F71" s="16"/>
      <c r="G71" s="15"/>
      <c r="H71" s="16" t="str">
        <f t="shared" si="7"/>
        <v/>
      </c>
      <c r="I71" s="16"/>
      <c r="J71" s="16"/>
      <c r="K71" s="16" t="str">
        <f t="shared" si="8"/>
        <v/>
      </c>
      <c r="L71" s="16"/>
      <c r="M71" s="15"/>
      <c r="N71" s="16"/>
      <c r="O71" s="15"/>
      <c r="P71" s="35"/>
      <c r="Q71" s="35"/>
      <c r="R71" s="34"/>
      <c r="S71" s="35"/>
    </row>
    <row r="72" spans="1:19" x14ac:dyDescent="0.3">
      <c r="A72" s="15"/>
      <c r="B72" s="15"/>
      <c r="C72" s="15"/>
      <c r="D72" s="28"/>
      <c r="E72" s="16" t="str">
        <f t="shared" si="6"/>
        <v/>
      </c>
      <c r="F72" s="16"/>
      <c r="G72" s="15"/>
      <c r="H72" s="16" t="str">
        <f t="shared" si="7"/>
        <v/>
      </c>
      <c r="I72" s="16"/>
      <c r="J72" s="16"/>
      <c r="K72" s="16" t="str">
        <f t="shared" si="8"/>
        <v/>
      </c>
      <c r="L72" s="16"/>
      <c r="M72" s="15"/>
      <c r="N72" s="16"/>
      <c r="O72" s="15"/>
      <c r="P72" s="35"/>
      <c r="Q72" s="35"/>
      <c r="R72" s="34"/>
      <c r="S72" s="35"/>
    </row>
    <row r="73" spans="1:19" x14ac:dyDescent="0.3">
      <c r="A73" s="15"/>
      <c r="B73" s="15"/>
      <c r="C73" s="15"/>
      <c r="D73" s="28"/>
      <c r="E73" s="16" t="str">
        <f t="shared" si="6"/>
        <v/>
      </c>
      <c r="F73" s="16"/>
      <c r="G73" s="15"/>
      <c r="H73" s="16" t="str">
        <f t="shared" si="7"/>
        <v/>
      </c>
      <c r="I73" s="16"/>
      <c r="J73" s="16"/>
      <c r="K73" s="16" t="str">
        <f t="shared" si="8"/>
        <v/>
      </c>
      <c r="L73" s="16"/>
      <c r="M73" s="15"/>
      <c r="N73" s="16"/>
      <c r="O73" s="15"/>
      <c r="P73" s="35"/>
      <c r="Q73" s="35"/>
      <c r="R73" s="34"/>
      <c r="S73" s="35"/>
    </row>
    <row r="74" spans="1:19" x14ac:dyDescent="0.3">
      <c r="A74" s="15"/>
      <c r="B74" s="15"/>
      <c r="C74" s="15"/>
      <c r="D74" s="28"/>
      <c r="E74" s="16" t="str">
        <f t="shared" si="6"/>
        <v/>
      </c>
      <c r="F74" s="16"/>
      <c r="G74" s="15"/>
      <c r="H74" s="16" t="str">
        <f t="shared" si="7"/>
        <v/>
      </c>
      <c r="I74" s="16"/>
      <c r="J74" s="16"/>
      <c r="K74" s="16" t="str">
        <f t="shared" si="8"/>
        <v/>
      </c>
      <c r="L74" s="16"/>
      <c r="M74" s="15"/>
      <c r="N74" s="16"/>
      <c r="O74" s="15"/>
      <c r="P74" s="35"/>
      <c r="Q74" s="35"/>
      <c r="R74" s="34"/>
      <c r="S74" s="35"/>
    </row>
    <row r="75" spans="1:19" x14ac:dyDescent="0.3">
      <c r="A75" s="15"/>
      <c r="B75" s="15"/>
      <c r="C75" s="15"/>
      <c r="D75" s="28"/>
      <c r="E75" s="16" t="str">
        <f t="shared" si="6"/>
        <v/>
      </c>
      <c r="F75" s="16"/>
      <c r="G75" s="15"/>
      <c r="H75" s="16" t="str">
        <f t="shared" si="7"/>
        <v/>
      </c>
      <c r="I75" s="16"/>
      <c r="J75" s="16"/>
      <c r="K75" s="16" t="str">
        <f t="shared" si="8"/>
        <v/>
      </c>
      <c r="L75" s="16"/>
      <c r="M75" s="15"/>
      <c r="N75" s="16"/>
      <c r="O75" s="15"/>
      <c r="P75" s="35"/>
      <c r="Q75" s="35"/>
      <c r="R75" s="34"/>
      <c r="S75" s="35"/>
    </row>
    <row r="76" spans="1:19" x14ac:dyDescent="0.3">
      <c r="A76" s="15"/>
      <c r="B76" s="15"/>
      <c r="C76" s="15"/>
      <c r="D76" s="28"/>
      <c r="E76" s="16" t="str">
        <f t="shared" si="6"/>
        <v/>
      </c>
      <c r="F76" s="16"/>
      <c r="G76" s="15"/>
      <c r="H76" s="16" t="str">
        <f t="shared" si="7"/>
        <v/>
      </c>
      <c r="I76" s="16"/>
      <c r="J76" s="16"/>
      <c r="K76" s="16" t="str">
        <f t="shared" si="8"/>
        <v/>
      </c>
      <c r="L76" s="16"/>
      <c r="M76" s="15"/>
      <c r="N76" s="16"/>
      <c r="O76" s="15"/>
      <c r="P76" s="35"/>
      <c r="Q76" s="35"/>
      <c r="R76" s="34"/>
      <c r="S76" s="35"/>
    </row>
    <row r="77" spans="1:19" x14ac:dyDescent="0.3">
      <c r="A77" s="15"/>
      <c r="B77" s="15"/>
      <c r="C77" s="15"/>
      <c r="D77" s="28"/>
      <c r="E77" s="16" t="str">
        <f t="shared" si="6"/>
        <v/>
      </c>
      <c r="F77" s="16"/>
      <c r="G77" s="15"/>
      <c r="H77" s="16" t="str">
        <f t="shared" si="7"/>
        <v/>
      </c>
      <c r="I77" s="16"/>
      <c r="J77" s="16"/>
      <c r="K77" s="16" t="str">
        <f t="shared" si="8"/>
        <v/>
      </c>
      <c r="L77" s="16"/>
      <c r="M77" s="15"/>
      <c r="N77" s="16"/>
      <c r="O77" s="15"/>
      <c r="P77" s="35"/>
      <c r="Q77" s="35"/>
      <c r="R77" s="34"/>
      <c r="S77" s="35"/>
    </row>
    <row r="78" spans="1:19" x14ac:dyDescent="0.3">
      <c r="A78" s="15"/>
      <c r="B78" s="15"/>
      <c r="C78" s="15"/>
      <c r="D78" s="28"/>
      <c r="E78" s="16" t="str">
        <f t="shared" si="6"/>
        <v/>
      </c>
      <c r="F78" s="16"/>
      <c r="G78" s="15"/>
      <c r="H78" s="16" t="str">
        <f t="shared" si="7"/>
        <v/>
      </c>
      <c r="I78" s="16"/>
      <c r="J78" s="16"/>
      <c r="K78" s="16" t="str">
        <f t="shared" si="8"/>
        <v/>
      </c>
      <c r="L78" s="16"/>
      <c r="M78" s="15"/>
      <c r="N78" s="16"/>
      <c r="O78" s="15"/>
      <c r="P78" s="35"/>
      <c r="Q78" s="35"/>
      <c r="R78" s="34"/>
      <c r="S78" s="35"/>
    </row>
    <row r="79" spans="1:19" x14ac:dyDescent="0.3">
      <c r="A79" s="15"/>
      <c r="B79" s="15"/>
      <c r="C79" s="15"/>
      <c r="D79" s="28"/>
      <c r="E79" s="16" t="str">
        <f t="shared" si="6"/>
        <v/>
      </c>
      <c r="F79" s="16"/>
      <c r="G79" s="15"/>
      <c r="H79" s="16" t="str">
        <f t="shared" si="7"/>
        <v/>
      </c>
      <c r="I79" s="16"/>
      <c r="J79" s="16"/>
      <c r="K79" s="16" t="str">
        <f t="shared" si="8"/>
        <v/>
      </c>
      <c r="L79" s="16"/>
      <c r="M79" s="15"/>
      <c r="N79" s="16"/>
      <c r="O79" s="15"/>
      <c r="P79" s="35"/>
      <c r="Q79" s="35"/>
      <c r="R79" s="34"/>
      <c r="S79" s="35"/>
    </row>
    <row r="80" spans="1:19" x14ac:dyDescent="0.3">
      <c r="A80" s="15"/>
      <c r="B80" s="15"/>
      <c r="C80" s="15"/>
      <c r="D80" s="28"/>
      <c r="E80" s="16" t="str">
        <f t="shared" si="6"/>
        <v/>
      </c>
      <c r="F80" s="16"/>
      <c r="G80" s="15"/>
      <c r="H80" s="16" t="str">
        <f t="shared" si="7"/>
        <v/>
      </c>
      <c r="I80" s="16"/>
      <c r="J80" s="16"/>
      <c r="K80" s="16" t="str">
        <f t="shared" si="8"/>
        <v/>
      </c>
      <c r="L80" s="16"/>
      <c r="M80" s="15"/>
      <c r="N80" s="16"/>
      <c r="O80" s="15"/>
      <c r="P80" s="35"/>
      <c r="Q80" s="35"/>
      <c r="R80" s="34"/>
      <c r="S80" s="35"/>
    </row>
    <row r="81" spans="1:19" x14ac:dyDescent="0.3">
      <c r="A81" s="15"/>
      <c r="B81" s="15"/>
      <c r="C81" s="15"/>
      <c r="D81" s="28"/>
      <c r="E81" s="16" t="str">
        <f t="shared" si="6"/>
        <v/>
      </c>
      <c r="F81" s="16"/>
      <c r="G81" s="15"/>
      <c r="H81" s="16" t="str">
        <f t="shared" si="7"/>
        <v/>
      </c>
      <c r="I81" s="16"/>
      <c r="J81" s="16"/>
      <c r="K81" s="16" t="str">
        <f t="shared" si="8"/>
        <v/>
      </c>
      <c r="L81" s="16"/>
      <c r="M81" s="15"/>
      <c r="N81" s="16"/>
      <c r="O81" s="15"/>
      <c r="P81" s="35"/>
      <c r="Q81" s="35"/>
      <c r="R81" s="34"/>
      <c r="S81" s="35"/>
    </row>
    <row r="82" spans="1:19" x14ac:dyDescent="0.3">
      <c r="A82" s="15"/>
      <c r="B82" s="15"/>
      <c r="C82" s="15"/>
      <c r="D82" s="28"/>
      <c r="E82" s="16" t="str">
        <f t="shared" si="6"/>
        <v/>
      </c>
      <c r="F82" s="16"/>
      <c r="G82" s="15"/>
      <c r="H82" s="16" t="str">
        <f t="shared" si="7"/>
        <v/>
      </c>
      <c r="I82" s="16"/>
      <c r="J82" s="16"/>
      <c r="K82" s="16" t="str">
        <f t="shared" si="8"/>
        <v/>
      </c>
      <c r="L82" s="16"/>
      <c r="M82" s="15"/>
      <c r="N82" s="16"/>
      <c r="O82" s="15"/>
      <c r="P82" s="35"/>
      <c r="Q82" s="35"/>
      <c r="R82" s="34"/>
      <c r="S82" s="35"/>
    </row>
    <row r="83" spans="1:19" x14ac:dyDescent="0.3">
      <c r="A83" s="15"/>
      <c r="B83" s="15"/>
      <c r="C83" s="15"/>
      <c r="D83" s="28"/>
      <c r="E83" s="16" t="str">
        <f t="shared" si="6"/>
        <v/>
      </c>
      <c r="F83" s="16"/>
      <c r="G83" s="15"/>
      <c r="H83" s="16" t="str">
        <f t="shared" si="7"/>
        <v/>
      </c>
      <c r="I83" s="16"/>
      <c r="J83" s="16"/>
      <c r="K83" s="16" t="str">
        <f t="shared" si="8"/>
        <v/>
      </c>
      <c r="L83" s="16"/>
      <c r="M83" s="15"/>
      <c r="N83" s="16"/>
      <c r="O83" s="15"/>
      <c r="P83" s="35"/>
      <c r="Q83" s="35"/>
      <c r="R83" s="34"/>
      <c r="S83" s="35"/>
    </row>
    <row r="84" spans="1:19" x14ac:dyDescent="0.3">
      <c r="A84" s="15"/>
      <c r="B84" s="15"/>
      <c r="C84" s="15"/>
      <c r="D84" s="28"/>
      <c r="E84" s="16" t="str">
        <f t="shared" si="6"/>
        <v/>
      </c>
      <c r="F84" s="16"/>
      <c r="G84" s="15"/>
      <c r="H84" s="16" t="str">
        <f t="shared" si="7"/>
        <v/>
      </c>
      <c r="I84" s="16"/>
      <c r="J84" s="16"/>
      <c r="K84" s="16" t="str">
        <f t="shared" si="8"/>
        <v/>
      </c>
      <c r="L84" s="16"/>
      <c r="M84" s="15"/>
      <c r="N84" s="16"/>
      <c r="O84" s="15"/>
      <c r="P84" s="35"/>
      <c r="Q84" s="35"/>
      <c r="R84" s="34"/>
      <c r="S84" s="35"/>
    </row>
    <row r="85" spans="1:19" x14ac:dyDescent="0.3">
      <c r="A85" s="15"/>
      <c r="B85" s="15"/>
      <c r="C85" s="15"/>
      <c r="D85" s="28"/>
      <c r="E85" s="16" t="str">
        <f t="shared" si="6"/>
        <v/>
      </c>
      <c r="F85" s="16"/>
      <c r="G85" s="15"/>
      <c r="H85" s="16" t="str">
        <f t="shared" si="7"/>
        <v/>
      </c>
      <c r="I85" s="16"/>
      <c r="J85" s="16"/>
      <c r="K85" s="16" t="str">
        <f t="shared" si="8"/>
        <v/>
      </c>
      <c r="L85" s="16"/>
      <c r="M85" s="15"/>
      <c r="N85" s="16"/>
      <c r="O85" s="15"/>
      <c r="P85" s="35"/>
      <c r="Q85" s="35"/>
      <c r="R85" s="34"/>
      <c r="S85" s="35"/>
    </row>
    <row r="86" spans="1:19" x14ac:dyDescent="0.3">
      <c r="A86" s="15"/>
      <c r="B86" s="15"/>
      <c r="C86" s="15"/>
      <c r="D86" s="28"/>
      <c r="E86" s="16" t="str">
        <f t="shared" si="6"/>
        <v/>
      </c>
      <c r="F86" s="16"/>
      <c r="G86" s="15"/>
      <c r="H86" s="16" t="str">
        <f t="shared" si="7"/>
        <v/>
      </c>
      <c r="I86" s="16"/>
      <c r="J86" s="16"/>
      <c r="K86" s="16" t="str">
        <f t="shared" si="8"/>
        <v/>
      </c>
      <c r="L86" s="16"/>
      <c r="M86" s="15"/>
      <c r="N86" s="16"/>
      <c r="O86" s="15"/>
      <c r="P86" s="35"/>
      <c r="Q86" s="35"/>
      <c r="R86" s="34"/>
      <c r="S86" s="35"/>
    </row>
    <row r="87" spans="1:19" x14ac:dyDescent="0.3">
      <c r="A87" s="15"/>
      <c r="B87" s="15"/>
      <c r="C87" s="15"/>
      <c r="D87" s="28"/>
      <c r="E87" s="16" t="str">
        <f t="shared" si="6"/>
        <v/>
      </c>
      <c r="F87" s="16"/>
      <c r="G87" s="15"/>
      <c r="H87" s="16" t="str">
        <f t="shared" si="7"/>
        <v/>
      </c>
      <c r="I87" s="16"/>
      <c r="J87" s="16"/>
      <c r="K87" s="16" t="str">
        <f t="shared" si="8"/>
        <v/>
      </c>
      <c r="L87" s="16"/>
      <c r="M87" s="15"/>
      <c r="N87" s="16"/>
      <c r="O87" s="15"/>
      <c r="P87" s="35"/>
      <c r="Q87" s="35"/>
      <c r="R87" s="34"/>
      <c r="S87" s="35"/>
    </row>
    <row r="88" spans="1:19" x14ac:dyDescent="0.3">
      <c r="A88" s="15"/>
      <c r="B88" s="15"/>
      <c r="C88" s="15"/>
      <c r="D88" s="28"/>
      <c r="E88" s="16" t="str">
        <f t="shared" si="6"/>
        <v/>
      </c>
      <c r="F88" s="16"/>
      <c r="G88" s="15"/>
      <c r="H88" s="16" t="str">
        <f t="shared" si="7"/>
        <v/>
      </c>
      <c r="I88" s="16"/>
      <c r="J88" s="16"/>
      <c r="K88" s="16" t="str">
        <f t="shared" si="8"/>
        <v/>
      </c>
      <c r="L88" s="16"/>
      <c r="M88" s="15"/>
      <c r="N88" s="16"/>
      <c r="O88" s="15"/>
      <c r="P88" s="35"/>
      <c r="Q88" s="35"/>
      <c r="R88" s="34"/>
      <c r="S88" s="35"/>
    </row>
    <row r="89" spans="1:19" x14ac:dyDescent="0.3">
      <c r="A89" s="15"/>
      <c r="B89" s="15"/>
      <c r="C89" s="15"/>
      <c r="D89" s="28"/>
      <c r="E89" s="16" t="str">
        <f t="shared" si="6"/>
        <v/>
      </c>
      <c r="F89" s="16"/>
      <c r="G89" s="15"/>
      <c r="H89" s="16" t="str">
        <f t="shared" si="7"/>
        <v/>
      </c>
      <c r="I89" s="16"/>
      <c r="J89" s="16"/>
      <c r="K89" s="16" t="str">
        <f t="shared" si="8"/>
        <v/>
      </c>
      <c r="L89" s="16"/>
      <c r="M89" s="15"/>
      <c r="N89" s="16"/>
      <c r="O89" s="15"/>
      <c r="P89" s="35"/>
      <c r="Q89" s="35"/>
      <c r="R89" s="34"/>
      <c r="S89" s="35"/>
    </row>
    <row r="90" spans="1:19" x14ac:dyDescent="0.3">
      <c r="A90" s="15"/>
      <c r="B90" s="15"/>
      <c r="C90" s="15"/>
      <c r="D90" s="28"/>
      <c r="E90" s="16" t="str">
        <f t="shared" si="6"/>
        <v/>
      </c>
      <c r="F90" s="16"/>
      <c r="G90" s="15"/>
      <c r="H90" s="16" t="str">
        <f t="shared" si="7"/>
        <v/>
      </c>
      <c r="I90" s="16"/>
      <c r="J90" s="16"/>
      <c r="K90" s="16" t="str">
        <f t="shared" si="8"/>
        <v/>
      </c>
      <c r="L90" s="16"/>
      <c r="M90" s="15"/>
      <c r="N90" s="16"/>
      <c r="O90" s="15"/>
      <c r="P90" s="35"/>
      <c r="Q90" s="35"/>
      <c r="R90" s="34"/>
      <c r="S90" s="35"/>
    </row>
    <row r="91" spans="1:19" x14ac:dyDescent="0.3">
      <c r="A91" s="15"/>
      <c r="B91" s="15"/>
      <c r="C91" s="15"/>
      <c r="D91" s="28"/>
      <c r="E91" s="16" t="str">
        <f t="shared" si="6"/>
        <v/>
      </c>
      <c r="F91" s="16"/>
      <c r="G91" s="15"/>
      <c r="H91" s="16" t="str">
        <f t="shared" si="7"/>
        <v/>
      </c>
      <c r="I91" s="16"/>
      <c r="J91" s="16"/>
      <c r="K91" s="16" t="str">
        <f t="shared" si="8"/>
        <v/>
      </c>
      <c r="L91" s="16"/>
      <c r="M91" s="15"/>
      <c r="N91" s="16"/>
      <c r="O91" s="15"/>
      <c r="P91" s="35"/>
      <c r="Q91" s="35"/>
      <c r="R91" s="34"/>
      <c r="S91" s="35"/>
    </row>
    <row r="92" spans="1:19" x14ac:dyDescent="0.3">
      <c r="A92" s="15"/>
      <c r="B92" s="15"/>
      <c r="C92" s="15"/>
      <c r="D92" s="28"/>
      <c r="E92" s="16" t="str">
        <f t="shared" si="6"/>
        <v/>
      </c>
      <c r="F92" s="16"/>
      <c r="G92" s="15"/>
      <c r="H92" s="16" t="str">
        <f t="shared" si="7"/>
        <v/>
      </c>
      <c r="I92" s="16"/>
      <c r="J92" s="16"/>
      <c r="K92" s="16" t="str">
        <f t="shared" si="8"/>
        <v/>
      </c>
      <c r="L92" s="16"/>
      <c r="M92" s="15"/>
      <c r="N92" s="16"/>
      <c r="O92" s="15"/>
      <c r="P92" s="35"/>
      <c r="Q92" s="35"/>
      <c r="R92" s="34"/>
      <c r="S92" s="35"/>
    </row>
    <row r="93" spans="1:19" x14ac:dyDescent="0.3">
      <c r="A93" s="15"/>
      <c r="B93" s="15"/>
      <c r="C93" s="15"/>
      <c r="D93" s="28"/>
      <c r="E93" s="16" t="str">
        <f t="shared" si="6"/>
        <v/>
      </c>
      <c r="F93" s="16"/>
      <c r="G93" s="15"/>
      <c r="H93" s="16" t="str">
        <f t="shared" si="7"/>
        <v/>
      </c>
      <c r="I93" s="16"/>
      <c r="J93" s="16"/>
      <c r="K93" s="16" t="str">
        <f t="shared" si="8"/>
        <v/>
      </c>
      <c r="L93" s="16"/>
      <c r="M93" s="15"/>
      <c r="N93" s="16"/>
      <c r="O93" s="15"/>
      <c r="P93" s="35"/>
      <c r="Q93" s="35"/>
      <c r="R93" s="34"/>
      <c r="S93" s="35"/>
    </row>
    <row r="94" spans="1:19" x14ac:dyDescent="0.3">
      <c r="A94" s="15"/>
      <c r="B94" s="15"/>
      <c r="C94" s="15"/>
      <c r="D94" s="28"/>
      <c r="E94" s="16" t="str">
        <f t="shared" si="6"/>
        <v/>
      </c>
      <c r="F94" s="16"/>
      <c r="G94" s="15"/>
      <c r="H94" s="16" t="str">
        <f t="shared" si="7"/>
        <v/>
      </c>
      <c r="I94" s="16"/>
      <c r="J94" s="16"/>
      <c r="K94" s="16" t="str">
        <f t="shared" si="8"/>
        <v/>
      </c>
      <c r="L94" s="16"/>
      <c r="M94" s="15"/>
      <c r="N94" s="16"/>
      <c r="O94" s="15"/>
      <c r="P94" s="35"/>
      <c r="Q94" s="35"/>
      <c r="R94" s="34"/>
      <c r="S94" s="35"/>
    </row>
    <row r="95" spans="1:19" x14ac:dyDescent="0.3">
      <c r="A95" s="15"/>
      <c r="B95" s="15"/>
      <c r="C95" s="15"/>
      <c r="D95" s="28"/>
      <c r="E95" s="16" t="str">
        <f t="shared" si="6"/>
        <v/>
      </c>
      <c r="F95" s="16"/>
      <c r="G95" s="15"/>
      <c r="H95" s="16" t="str">
        <f t="shared" si="7"/>
        <v/>
      </c>
      <c r="I95" s="16"/>
      <c r="J95" s="16"/>
      <c r="K95" s="16" t="str">
        <f t="shared" si="8"/>
        <v/>
      </c>
      <c r="L95" s="16"/>
      <c r="M95" s="15"/>
      <c r="N95" s="16"/>
      <c r="O95" s="15"/>
      <c r="P95" s="35"/>
      <c r="Q95" s="35"/>
      <c r="R95" s="34"/>
      <c r="S95" s="35"/>
    </row>
    <row r="96" spans="1:19" x14ac:dyDescent="0.3">
      <c r="A96" s="15"/>
      <c r="B96" s="15"/>
      <c r="C96" s="15"/>
      <c r="D96" s="28"/>
      <c r="E96" s="16" t="str">
        <f t="shared" si="6"/>
        <v/>
      </c>
      <c r="F96" s="16"/>
      <c r="G96" s="15"/>
      <c r="H96" s="16" t="str">
        <f t="shared" si="7"/>
        <v/>
      </c>
      <c r="I96" s="16"/>
      <c r="J96" s="16"/>
      <c r="K96" s="16" t="str">
        <f t="shared" si="8"/>
        <v/>
      </c>
      <c r="L96" s="16"/>
      <c r="M96" s="15"/>
      <c r="N96" s="16"/>
      <c r="O96" s="15"/>
      <c r="P96" s="35"/>
      <c r="Q96" s="35"/>
      <c r="R96" s="34"/>
      <c r="S96" s="35"/>
    </row>
    <row r="97" spans="1:19" x14ac:dyDescent="0.3">
      <c r="A97" s="15"/>
      <c r="B97" s="15"/>
      <c r="C97" s="15"/>
      <c r="D97" s="28"/>
      <c r="E97" s="16" t="str">
        <f t="shared" si="6"/>
        <v/>
      </c>
      <c r="F97" s="16"/>
      <c r="G97" s="15"/>
      <c r="H97" s="16" t="str">
        <f t="shared" si="7"/>
        <v/>
      </c>
      <c r="I97" s="16"/>
      <c r="J97" s="16"/>
      <c r="K97" s="16" t="str">
        <f t="shared" si="8"/>
        <v/>
      </c>
      <c r="L97" s="16"/>
      <c r="M97" s="15"/>
      <c r="N97" s="16"/>
      <c r="O97" s="15"/>
      <c r="P97" s="35"/>
      <c r="Q97" s="35"/>
      <c r="R97" s="34"/>
      <c r="S97" s="35"/>
    </row>
    <row r="98" spans="1:19" x14ac:dyDescent="0.3">
      <c r="A98" s="15"/>
      <c r="B98" s="15"/>
      <c r="C98" s="15"/>
      <c r="D98" s="28"/>
      <c r="E98" s="16" t="str">
        <f t="shared" ref="E98:E129" si="9">IF(D98&gt;1,WORKDAY(D98,15,(Holidays)),"")</f>
        <v/>
      </c>
      <c r="F98" s="16"/>
      <c r="G98" s="15"/>
      <c r="H98" s="16" t="str">
        <f t="shared" ref="H98:H129" si="10">IF(D98&gt;1,WORKDAY(D98,30,(Holidays)),"")</f>
        <v/>
      </c>
      <c r="I98" s="16"/>
      <c r="J98" s="16"/>
      <c r="K98" s="16" t="str">
        <f t="shared" ref="K98:K129" si="11">IF(D98&gt;1,WORKDAY(D98,45,(Holidays)),"")</f>
        <v/>
      </c>
      <c r="L98" s="16"/>
      <c r="M98" s="15"/>
      <c r="N98" s="16"/>
      <c r="O98" s="15"/>
      <c r="P98" s="35"/>
      <c r="Q98" s="35"/>
      <c r="R98" s="34"/>
      <c r="S98" s="35"/>
    </row>
    <row r="99" spans="1:19" x14ac:dyDescent="0.3">
      <c r="A99" s="15"/>
      <c r="B99" s="15"/>
      <c r="C99" s="15"/>
      <c r="D99" s="28"/>
      <c r="E99" s="16" t="str">
        <f t="shared" si="9"/>
        <v/>
      </c>
      <c r="F99" s="16"/>
      <c r="G99" s="15"/>
      <c r="H99" s="16" t="str">
        <f t="shared" si="10"/>
        <v/>
      </c>
      <c r="I99" s="16"/>
      <c r="J99" s="16"/>
      <c r="K99" s="16" t="str">
        <f t="shared" si="11"/>
        <v/>
      </c>
      <c r="L99" s="16"/>
      <c r="M99" s="15"/>
      <c r="N99" s="16"/>
      <c r="O99" s="15"/>
      <c r="P99" s="35"/>
      <c r="Q99" s="35"/>
      <c r="R99" s="34"/>
      <c r="S99" s="35"/>
    </row>
    <row r="100" spans="1:19" x14ac:dyDescent="0.3">
      <c r="A100" s="15"/>
      <c r="B100" s="15"/>
      <c r="C100" s="15"/>
      <c r="D100" s="28"/>
      <c r="E100" s="16" t="str">
        <f t="shared" si="9"/>
        <v/>
      </c>
      <c r="F100" s="16"/>
      <c r="G100" s="15"/>
      <c r="H100" s="16" t="str">
        <f t="shared" si="10"/>
        <v/>
      </c>
      <c r="I100" s="16"/>
      <c r="J100" s="16"/>
      <c r="K100" s="16" t="str">
        <f t="shared" si="11"/>
        <v/>
      </c>
      <c r="L100" s="16"/>
      <c r="M100" s="15"/>
      <c r="N100" s="16"/>
      <c r="O100" s="15"/>
      <c r="P100" s="35"/>
      <c r="Q100" s="35"/>
      <c r="R100" s="34"/>
      <c r="S100" s="35"/>
    </row>
    <row r="101" spans="1:19" x14ac:dyDescent="0.3">
      <c r="A101" s="15"/>
      <c r="B101" s="15"/>
      <c r="C101" s="15"/>
      <c r="D101" s="28"/>
      <c r="E101" s="16" t="str">
        <f t="shared" si="9"/>
        <v/>
      </c>
      <c r="F101" s="16"/>
      <c r="G101" s="15"/>
      <c r="H101" s="16" t="str">
        <f t="shared" si="10"/>
        <v/>
      </c>
      <c r="I101" s="16"/>
      <c r="J101" s="16"/>
      <c r="K101" s="16" t="str">
        <f t="shared" si="11"/>
        <v/>
      </c>
      <c r="L101" s="16"/>
      <c r="M101" s="15"/>
      <c r="N101" s="16"/>
      <c r="O101" s="15"/>
      <c r="P101" s="35"/>
      <c r="Q101" s="35"/>
      <c r="R101" s="34"/>
      <c r="S101" s="35"/>
    </row>
    <row r="102" spans="1:19" x14ac:dyDescent="0.3">
      <c r="A102" s="15"/>
      <c r="B102" s="15"/>
      <c r="C102" s="15"/>
      <c r="D102" s="28"/>
      <c r="E102" s="16" t="str">
        <f t="shared" si="9"/>
        <v/>
      </c>
      <c r="F102" s="16"/>
      <c r="G102" s="15"/>
      <c r="H102" s="16" t="str">
        <f t="shared" si="10"/>
        <v/>
      </c>
      <c r="I102" s="16"/>
      <c r="J102" s="16"/>
      <c r="K102" s="16" t="str">
        <f t="shared" si="11"/>
        <v/>
      </c>
      <c r="L102" s="16"/>
      <c r="M102" s="15"/>
      <c r="N102" s="16"/>
      <c r="O102" s="15"/>
      <c r="P102" s="35"/>
      <c r="Q102" s="35"/>
      <c r="R102" s="34"/>
      <c r="S102" s="35"/>
    </row>
    <row r="103" spans="1:19" x14ac:dyDescent="0.3">
      <c r="A103" s="15"/>
      <c r="B103" s="15"/>
      <c r="C103" s="15"/>
      <c r="D103" s="28"/>
      <c r="E103" s="16" t="str">
        <f t="shared" si="9"/>
        <v/>
      </c>
      <c r="F103" s="16"/>
      <c r="G103" s="15"/>
      <c r="H103" s="16" t="str">
        <f t="shared" si="10"/>
        <v/>
      </c>
      <c r="I103" s="16"/>
      <c r="J103" s="16"/>
      <c r="K103" s="16" t="str">
        <f t="shared" si="11"/>
        <v/>
      </c>
      <c r="L103" s="16"/>
      <c r="M103" s="15"/>
      <c r="N103" s="16"/>
      <c r="O103" s="15"/>
      <c r="P103" s="35"/>
      <c r="Q103" s="35"/>
      <c r="R103" s="34"/>
      <c r="S103" s="35"/>
    </row>
    <row r="104" spans="1:19" x14ac:dyDescent="0.3">
      <c r="A104" s="15"/>
      <c r="B104" s="15"/>
      <c r="C104" s="15"/>
      <c r="D104" s="28"/>
      <c r="E104" s="16" t="str">
        <f t="shared" si="9"/>
        <v/>
      </c>
      <c r="F104" s="16"/>
      <c r="G104" s="15"/>
      <c r="H104" s="16" t="str">
        <f t="shared" si="10"/>
        <v/>
      </c>
      <c r="I104" s="16"/>
      <c r="J104" s="16"/>
      <c r="K104" s="16" t="str">
        <f t="shared" si="11"/>
        <v/>
      </c>
      <c r="L104" s="16"/>
      <c r="M104" s="15"/>
      <c r="N104" s="16"/>
      <c r="O104" s="15"/>
      <c r="P104" s="35"/>
      <c r="Q104" s="35"/>
      <c r="R104" s="34"/>
      <c r="S104" s="35"/>
    </row>
    <row r="105" spans="1:19" x14ac:dyDescent="0.3">
      <c r="A105" s="15"/>
      <c r="B105" s="15"/>
      <c r="C105" s="15"/>
      <c r="D105" s="28"/>
      <c r="E105" s="16" t="str">
        <f t="shared" si="9"/>
        <v/>
      </c>
      <c r="F105" s="16"/>
      <c r="G105" s="15"/>
      <c r="H105" s="16" t="str">
        <f t="shared" si="10"/>
        <v/>
      </c>
      <c r="I105" s="16"/>
      <c r="J105" s="16"/>
      <c r="K105" s="16" t="str">
        <f t="shared" si="11"/>
        <v/>
      </c>
      <c r="L105" s="16"/>
      <c r="M105" s="15"/>
      <c r="N105" s="16"/>
      <c r="O105" s="15"/>
      <c r="P105" s="35"/>
      <c r="Q105" s="35"/>
      <c r="R105" s="34"/>
      <c r="S105" s="35"/>
    </row>
    <row r="106" spans="1:19" x14ac:dyDescent="0.3">
      <c r="A106" s="15"/>
      <c r="B106" s="15"/>
      <c r="C106" s="15"/>
      <c r="D106" s="28"/>
      <c r="E106" s="16" t="str">
        <f t="shared" si="9"/>
        <v/>
      </c>
      <c r="F106" s="16"/>
      <c r="G106" s="15"/>
      <c r="H106" s="16" t="str">
        <f t="shared" si="10"/>
        <v/>
      </c>
      <c r="I106" s="16"/>
      <c r="J106" s="16"/>
      <c r="K106" s="16" t="str">
        <f t="shared" si="11"/>
        <v/>
      </c>
      <c r="L106" s="16"/>
      <c r="M106" s="15"/>
      <c r="N106" s="16"/>
      <c r="O106" s="15"/>
      <c r="P106" s="35"/>
      <c r="Q106" s="35"/>
      <c r="R106" s="34"/>
      <c r="S106" s="35"/>
    </row>
    <row r="107" spans="1:19" x14ac:dyDescent="0.3">
      <c r="A107" s="15"/>
      <c r="B107" s="15"/>
      <c r="C107" s="15"/>
      <c r="D107" s="28"/>
      <c r="E107" s="16" t="str">
        <f t="shared" si="9"/>
        <v/>
      </c>
      <c r="F107" s="16"/>
      <c r="G107" s="15"/>
      <c r="H107" s="16" t="str">
        <f t="shared" si="10"/>
        <v/>
      </c>
      <c r="I107" s="16"/>
      <c r="J107" s="16"/>
      <c r="K107" s="16" t="str">
        <f t="shared" si="11"/>
        <v/>
      </c>
      <c r="L107" s="16"/>
      <c r="M107" s="15"/>
      <c r="N107" s="16"/>
      <c r="O107" s="15"/>
      <c r="P107" s="35"/>
      <c r="Q107" s="35"/>
      <c r="R107" s="34"/>
      <c r="S107" s="35"/>
    </row>
    <row r="108" spans="1:19" x14ac:dyDescent="0.3">
      <c r="A108" s="15"/>
      <c r="B108" s="15"/>
      <c r="C108" s="15"/>
      <c r="D108" s="28"/>
      <c r="E108" s="16" t="str">
        <f t="shared" si="9"/>
        <v/>
      </c>
      <c r="F108" s="16"/>
      <c r="G108" s="15"/>
      <c r="H108" s="16" t="str">
        <f t="shared" si="10"/>
        <v/>
      </c>
      <c r="I108" s="16"/>
      <c r="J108" s="16"/>
      <c r="K108" s="16" t="str">
        <f t="shared" si="11"/>
        <v/>
      </c>
      <c r="L108" s="16"/>
      <c r="M108" s="15"/>
      <c r="N108" s="16"/>
      <c r="O108" s="15"/>
      <c r="P108" s="35"/>
      <c r="Q108" s="35"/>
      <c r="R108" s="34"/>
      <c r="S108" s="35"/>
    </row>
    <row r="109" spans="1:19" x14ac:dyDescent="0.3">
      <c r="A109" s="15"/>
      <c r="B109" s="15"/>
      <c r="C109" s="15"/>
      <c r="D109" s="28"/>
      <c r="E109" s="16" t="str">
        <f t="shared" si="9"/>
        <v/>
      </c>
      <c r="F109" s="16"/>
      <c r="G109" s="15"/>
      <c r="H109" s="16" t="str">
        <f t="shared" si="10"/>
        <v/>
      </c>
      <c r="I109" s="16"/>
      <c r="J109" s="16"/>
      <c r="K109" s="16" t="str">
        <f t="shared" si="11"/>
        <v/>
      </c>
      <c r="L109" s="16"/>
      <c r="M109" s="15"/>
      <c r="N109" s="16"/>
      <c r="O109" s="15"/>
      <c r="P109" s="35"/>
      <c r="Q109" s="35"/>
      <c r="R109" s="34"/>
      <c r="S109" s="35"/>
    </row>
    <row r="110" spans="1:19" x14ac:dyDescent="0.3">
      <c r="A110" s="15"/>
      <c r="B110" s="15"/>
      <c r="C110" s="15"/>
      <c r="D110" s="28"/>
      <c r="E110" s="16" t="str">
        <f t="shared" si="9"/>
        <v/>
      </c>
      <c r="F110" s="16"/>
      <c r="G110" s="15"/>
      <c r="H110" s="16" t="str">
        <f t="shared" si="10"/>
        <v/>
      </c>
      <c r="I110" s="16"/>
      <c r="J110" s="16"/>
      <c r="K110" s="16" t="str">
        <f t="shared" si="11"/>
        <v/>
      </c>
      <c r="L110" s="16"/>
      <c r="M110" s="15"/>
      <c r="N110" s="16"/>
      <c r="O110" s="15"/>
      <c r="P110" s="35"/>
      <c r="Q110" s="35"/>
      <c r="R110" s="34"/>
      <c r="S110" s="35"/>
    </row>
    <row r="111" spans="1:19" x14ac:dyDescent="0.3">
      <c r="A111" s="15"/>
      <c r="B111" s="15"/>
      <c r="C111" s="15"/>
      <c r="D111" s="28"/>
      <c r="E111" s="16" t="str">
        <f t="shared" si="9"/>
        <v/>
      </c>
      <c r="F111" s="16"/>
      <c r="G111" s="15"/>
      <c r="H111" s="16" t="str">
        <f t="shared" si="10"/>
        <v/>
      </c>
      <c r="I111" s="16"/>
      <c r="J111" s="16"/>
      <c r="K111" s="16" t="str">
        <f t="shared" si="11"/>
        <v/>
      </c>
      <c r="L111" s="16"/>
      <c r="M111" s="15"/>
      <c r="N111" s="16"/>
      <c r="O111" s="15"/>
      <c r="P111" s="35"/>
      <c r="Q111" s="35"/>
      <c r="R111" s="34"/>
      <c r="S111" s="35"/>
    </row>
    <row r="112" spans="1:19" x14ac:dyDescent="0.3">
      <c r="A112" s="15"/>
      <c r="B112" s="15"/>
      <c r="C112" s="15"/>
      <c r="D112" s="28"/>
      <c r="E112" s="16" t="str">
        <f t="shared" si="9"/>
        <v/>
      </c>
      <c r="F112" s="16"/>
      <c r="G112" s="15"/>
      <c r="H112" s="16" t="str">
        <f t="shared" si="10"/>
        <v/>
      </c>
      <c r="I112" s="16"/>
      <c r="J112" s="16"/>
      <c r="K112" s="16" t="str">
        <f t="shared" si="11"/>
        <v/>
      </c>
      <c r="L112" s="16"/>
      <c r="M112" s="15"/>
      <c r="N112" s="16"/>
      <c r="O112" s="15"/>
      <c r="P112" s="35"/>
      <c r="Q112" s="35"/>
      <c r="R112" s="34"/>
      <c r="S112" s="35"/>
    </row>
    <row r="113" spans="1:19" x14ac:dyDescent="0.3">
      <c r="A113" s="15"/>
      <c r="B113" s="15"/>
      <c r="C113" s="15"/>
      <c r="D113" s="28"/>
      <c r="E113" s="16" t="str">
        <f t="shared" si="9"/>
        <v/>
      </c>
      <c r="F113" s="16"/>
      <c r="G113" s="15"/>
      <c r="H113" s="16" t="str">
        <f t="shared" si="10"/>
        <v/>
      </c>
      <c r="I113" s="16"/>
      <c r="J113" s="16"/>
      <c r="K113" s="16" t="str">
        <f t="shared" si="11"/>
        <v/>
      </c>
      <c r="L113" s="16"/>
      <c r="M113" s="15"/>
      <c r="N113" s="16"/>
      <c r="O113" s="15"/>
      <c r="P113" s="35"/>
      <c r="Q113" s="35"/>
      <c r="R113" s="34"/>
      <c r="S113" s="35"/>
    </row>
    <row r="114" spans="1:19" x14ac:dyDescent="0.3">
      <c r="A114" s="15"/>
      <c r="B114" s="15"/>
      <c r="C114" s="15"/>
      <c r="D114" s="28"/>
      <c r="E114" s="16" t="str">
        <f t="shared" si="9"/>
        <v/>
      </c>
      <c r="F114" s="16"/>
      <c r="G114" s="15"/>
      <c r="H114" s="16" t="str">
        <f t="shared" si="10"/>
        <v/>
      </c>
      <c r="I114" s="16"/>
      <c r="J114" s="16"/>
      <c r="K114" s="16" t="str">
        <f t="shared" si="11"/>
        <v/>
      </c>
      <c r="L114" s="16"/>
      <c r="M114" s="15"/>
      <c r="N114" s="16"/>
      <c r="O114" s="15"/>
      <c r="P114" s="35"/>
      <c r="Q114" s="35"/>
      <c r="R114" s="34"/>
      <c r="S114" s="35"/>
    </row>
    <row r="115" spans="1:19" x14ac:dyDescent="0.3">
      <c r="A115" s="15"/>
      <c r="B115" s="15"/>
      <c r="C115" s="15"/>
      <c r="D115" s="28"/>
      <c r="E115" s="16" t="str">
        <f t="shared" si="9"/>
        <v/>
      </c>
      <c r="F115" s="16"/>
      <c r="G115" s="15"/>
      <c r="H115" s="16" t="str">
        <f t="shared" si="10"/>
        <v/>
      </c>
      <c r="I115" s="16"/>
      <c r="J115" s="16"/>
      <c r="K115" s="16" t="str">
        <f t="shared" si="11"/>
        <v/>
      </c>
      <c r="L115" s="16"/>
      <c r="M115" s="15"/>
      <c r="N115" s="16"/>
      <c r="O115" s="15"/>
      <c r="P115" s="35"/>
      <c r="Q115" s="35"/>
      <c r="R115" s="34"/>
      <c r="S115" s="35"/>
    </row>
    <row r="116" spans="1:19" x14ac:dyDescent="0.3">
      <c r="A116" s="15"/>
      <c r="B116" s="15"/>
      <c r="C116" s="15"/>
      <c r="D116" s="28"/>
      <c r="E116" s="16" t="str">
        <f t="shared" si="9"/>
        <v/>
      </c>
      <c r="F116" s="16"/>
      <c r="G116" s="15"/>
      <c r="H116" s="16" t="str">
        <f t="shared" si="10"/>
        <v/>
      </c>
      <c r="I116" s="16"/>
      <c r="J116" s="16"/>
      <c r="K116" s="16" t="str">
        <f t="shared" si="11"/>
        <v/>
      </c>
      <c r="L116" s="16"/>
      <c r="M116" s="15"/>
      <c r="N116" s="16"/>
      <c r="O116" s="15"/>
      <c r="P116" s="35"/>
      <c r="Q116" s="35"/>
      <c r="R116" s="34"/>
      <c r="S116" s="35"/>
    </row>
    <row r="117" spans="1:19" x14ac:dyDescent="0.3">
      <c r="A117" s="15"/>
      <c r="B117" s="15"/>
      <c r="C117" s="15"/>
      <c r="D117" s="28"/>
      <c r="E117" s="16" t="str">
        <f t="shared" si="9"/>
        <v/>
      </c>
      <c r="F117" s="16"/>
      <c r="G117" s="15"/>
      <c r="H117" s="16" t="str">
        <f t="shared" si="10"/>
        <v/>
      </c>
      <c r="I117" s="16"/>
      <c r="J117" s="16"/>
      <c r="K117" s="16" t="str">
        <f t="shared" si="11"/>
        <v/>
      </c>
      <c r="L117" s="16"/>
      <c r="M117" s="15"/>
      <c r="N117" s="16"/>
      <c r="O117" s="15"/>
      <c r="P117" s="35"/>
      <c r="Q117" s="35"/>
      <c r="R117" s="34"/>
      <c r="S117" s="35"/>
    </row>
    <row r="118" spans="1:19" x14ac:dyDescent="0.3">
      <c r="A118" s="15"/>
      <c r="B118" s="15"/>
      <c r="C118" s="15"/>
      <c r="D118" s="28"/>
      <c r="E118" s="16" t="str">
        <f t="shared" si="9"/>
        <v/>
      </c>
      <c r="F118" s="16"/>
      <c r="G118" s="15"/>
      <c r="H118" s="16" t="str">
        <f t="shared" si="10"/>
        <v/>
      </c>
      <c r="I118" s="16"/>
      <c r="J118" s="16"/>
      <c r="K118" s="16" t="str">
        <f t="shared" si="11"/>
        <v/>
      </c>
      <c r="L118" s="16"/>
      <c r="M118" s="15"/>
      <c r="N118" s="16"/>
      <c r="O118" s="15"/>
      <c r="P118" s="35"/>
      <c r="Q118" s="35"/>
      <c r="R118" s="34"/>
      <c r="S118" s="35"/>
    </row>
    <row r="119" spans="1:19" x14ac:dyDescent="0.3">
      <c r="A119" s="15"/>
      <c r="B119" s="15"/>
      <c r="C119" s="15"/>
      <c r="D119" s="28"/>
      <c r="E119" s="16" t="str">
        <f t="shared" si="9"/>
        <v/>
      </c>
      <c r="F119" s="16"/>
      <c r="G119" s="15"/>
      <c r="H119" s="16" t="str">
        <f t="shared" si="10"/>
        <v/>
      </c>
      <c r="I119" s="16"/>
      <c r="J119" s="16"/>
      <c r="K119" s="16" t="str">
        <f t="shared" si="11"/>
        <v/>
      </c>
      <c r="L119" s="16"/>
      <c r="M119" s="15"/>
      <c r="N119" s="16"/>
      <c r="O119" s="15"/>
      <c r="P119" s="35"/>
      <c r="Q119" s="35"/>
      <c r="R119" s="34"/>
      <c r="S119" s="35"/>
    </row>
    <row r="120" spans="1:19" x14ac:dyDescent="0.3">
      <c r="A120" s="15"/>
      <c r="B120" s="15"/>
      <c r="C120" s="15"/>
      <c r="D120" s="28"/>
      <c r="E120" s="16" t="str">
        <f t="shared" si="9"/>
        <v/>
      </c>
      <c r="F120" s="16"/>
      <c r="G120" s="15"/>
      <c r="H120" s="16" t="str">
        <f t="shared" si="10"/>
        <v/>
      </c>
      <c r="I120" s="16"/>
      <c r="J120" s="16"/>
      <c r="K120" s="16" t="str">
        <f t="shared" si="11"/>
        <v/>
      </c>
      <c r="L120" s="16"/>
      <c r="M120" s="15"/>
      <c r="N120" s="16"/>
      <c r="O120" s="15"/>
      <c r="P120" s="35"/>
      <c r="Q120" s="35"/>
      <c r="R120" s="34"/>
      <c r="S120" s="35"/>
    </row>
    <row r="121" spans="1:19" x14ac:dyDescent="0.3">
      <c r="A121" s="15"/>
      <c r="B121" s="15"/>
      <c r="C121" s="15"/>
      <c r="D121" s="28"/>
      <c r="E121" s="16" t="str">
        <f t="shared" si="9"/>
        <v/>
      </c>
      <c r="F121" s="16"/>
      <c r="G121" s="15"/>
      <c r="H121" s="16" t="str">
        <f t="shared" si="10"/>
        <v/>
      </c>
      <c r="I121" s="16"/>
      <c r="J121" s="16"/>
      <c r="K121" s="16" t="str">
        <f t="shared" si="11"/>
        <v/>
      </c>
      <c r="L121" s="16"/>
      <c r="M121" s="15"/>
      <c r="N121" s="16"/>
      <c r="O121" s="15"/>
      <c r="P121" s="35"/>
      <c r="Q121" s="35"/>
      <c r="R121" s="34"/>
      <c r="S121" s="35"/>
    </row>
    <row r="122" spans="1:19" x14ac:dyDescent="0.3">
      <c r="A122" s="15"/>
      <c r="B122" s="15"/>
      <c r="C122" s="15"/>
      <c r="D122" s="28"/>
      <c r="E122" s="16" t="str">
        <f t="shared" si="9"/>
        <v/>
      </c>
      <c r="F122" s="16"/>
      <c r="G122" s="15"/>
      <c r="H122" s="16" t="str">
        <f t="shared" si="10"/>
        <v/>
      </c>
      <c r="I122" s="16"/>
      <c r="J122" s="16"/>
      <c r="K122" s="16" t="str">
        <f t="shared" si="11"/>
        <v/>
      </c>
      <c r="L122" s="16"/>
      <c r="M122" s="15"/>
      <c r="N122" s="16"/>
      <c r="O122" s="15"/>
      <c r="P122" s="35"/>
      <c r="Q122" s="35"/>
      <c r="R122" s="34"/>
      <c r="S122" s="35"/>
    </row>
    <row r="123" spans="1:19" x14ac:dyDescent="0.3">
      <c r="A123" s="15"/>
      <c r="B123" s="15"/>
      <c r="C123" s="15"/>
      <c r="D123" s="28"/>
      <c r="E123" s="16" t="str">
        <f t="shared" si="9"/>
        <v/>
      </c>
      <c r="F123" s="16"/>
      <c r="G123" s="15"/>
      <c r="H123" s="16" t="str">
        <f t="shared" si="10"/>
        <v/>
      </c>
      <c r="I123" s="16"/>
      <c r="J123" s="16"/>
      <c r="K123" s="16" t="str">
        <f t="shared" si="11"/>
        <v/>
      </c>
      <c r="L123" s="16"/>
      <c r="M123" s="15"/>
      <c r="N123" s="16"/>
      <c r="O123" s="15"/>
      <c r="P123" s="35"/>
      <c r="Q123" s="35"/>
      <c r="R123" s="34"/>
      <c r="S123" s="35"/>
    </row>
    <row r="124" spans="1:19" x14ac:dyDescent="0.3">
      <c r="A124" s="15"/>
      <c r="B124" s="15"/>
      <c r="C124" s="15"/>
      <c r="D124" s="28"/>
      <c r="E124" s="16" t="str">
        <f t="shared" si="9"/>
        <v/>
      </c>
      <c r="F124" s="16"/>
      <c r="G124" s="15"/>
      <c r="H124" s="16" t="str">
        <f t="shared" si="10"/>
        <v/>
      </c>
      <c r="I124" s="16"/>
      <c r="J124" s="16"/>
      <c r="K124" s="16" t="str">
        <f t="shared" si="11"/>
        <v/>
      </c>
      <c r="L124" s="16"/>
      <c r="M124" s="15"/>
      <c r="N124" s="16"/>
      <c r="O124" s="15"/>
      <c r="P124" s="35"/>
      <c r="Q124" s="35"/>
      <c r="R124" s="34"/>
      <c r="S124" s="35"/>
    </row>
    <row r="125" spans="1:19" x14ac:dyDescent="0.3">
      <c r="A125" s="15"/>
      <c r="B125" s="15"/>
      <c r="C125" s="15"/>
      <c r="D125" s="28"/>
      <c r="E125" s="16" t="str">
        <f t="shared" si="9"/>
        <v/>
      </c>
      <c r="F125" s="16"/>
      <c r="G125" s="15"/>
      <c r="H125" s="16" t="str">
        <f t="shared" si="10"/>
        <v/>
      </c>
      <c r="I125" s="16"/>
      <c r="J125" s="16"/>
      <c r="K125" s="16" t="str">
        <f t="shared" si="11"/>
        <v/>
      </c>
      <c r="L125" s="16"/>
      <c r="M125" s="15"/>
      <c r="N125" s="16"/>
      <c r="O125" s="15"/>
      <c r="P125" s="35"/>
      <c r="Q125" s="35"/>
      <c r="R125" s="34"/>
      <c r="S125" s="35"/>
    </row>
    <row r="126" spans="1:19" x14ac:dyDescent="0.3">
      <c r="A126" s="15"/>
      <c r="B126" s="15"/>
      <c r="C126" s="15"/>
      <c r="D126" s="28"/>
      <c r="E126" s="16" t="str">
        <f t="shared" si="9"/>
        <v/>
      </c>
      <c r="F126" s="16"/>
      <c r="G126" s="15"/>
      <c r="H126" s="16" t="str">
        <f t="shared" si="10"/>
        <v/>
      </c>
      <c r="I126" s="16"/>
      <c r="J126" s="16"/>
      <c r="K126" s="16" t="str">
        <f t="shared" si="11"/>
        <v/>
      </c>
      <c r="L126" s="16"/>
      <c r="M126" s="15"/>
      <c r="N126" s="16"/>
      <c r="O126" s="15"/>
      <c r="P126" s="35"/>
      <c r="Q126" s="35"/>
      <c r="R126" s="34"/>
      <c r="S126" s="35"/>
    </row>
    <row r="127" spans="1:19" x14ac:dyDescent="0.3">
      <c r="A127" s="15"/>
      <c r="B127" s="15"/>
      <c r="C127" s="15"/>
      <c r="D127" s="28"/>
      <c r="E127" s="16" t="str">
        <f t="shared" si="9"/>
        <v/>
      </c>
      <c r="F127" s="16"/>
      <c r="G127" s="15"/>
      <c r="H127" s="16" t="str">
        <f t="shared" si="10"/>
        <v/>
      </c>
      <c r="I127" s="16"/>
      <c r="J127" s="16"/>
      <c r="K127" s="16" t="str">
        <f t="shared" si="11"/>
        <v/>
      </c>
      <c r="L127" s="16"/>
      <c r="M127" s="15"/>
      <c r="N127" s="16"/>
      <c r="O127" s="15"/>
      <c r="P127" s="35"/>
      <c r="Q127" s="35"/>
      <c r="R127" s="34"/>
      <c r="S127" s="35"/>
    </row>
    <row r="128" spans="1:19" x14ac:dyDescent="0.3">
      <c r="A128" s="15"/>
      <c r="B128" s="15"/>
      <c r="C128" s="15"/>
      <c r="D128" s="28"/>
      <c r="E128" s="16" t="str">
        <f t="shared" si="9"/>
        <v/>
      </c>
      <c r="F128" s="16"/>
      <c r="G128" s="15"/>
      <c r="H128" s="16" t="str">
        <f t="shared" si="10"/>
        <v/>
      </c>
      <c r="I128" s="16"/>
      <c r="J128" s="16"/>
      <c r="K128" s="16" t="str">
        <f t="shared" si="11"/>
        <v/>
      </c>
      <c r="L128" s="16"/>
      <c r="M128" s="15"/>
      <c r="N128" s="16"/>
      <c r="O128" s="15"/>
      <c r="P128" s="35"/>
      <c r="Q128" s="35"/>
      <c r="R128" s="34"/>
      <c r="S128" s="35"/>
    </row>
    <row r="129" spans="1:19" x14ac:dyDescent="0.3">
      <c r="A129" s="15"/>
      <c r="B129" s="15"/>
      <c r="C129" s="15"/>
      <c r="D129" s="28"/>
      <c r="E129" s="16" t="str">
        <f t="shared" si="9"/>
        <v/>
      </c>
      <c r="F129" s="16"/>
      <c r="G129" s="15"/>
      <c r="H129" s="16" t="str">
        <f t="shared" si="10"/>
        <v/>
      </c>
      <c r="I129" s="16"/>
      <c r="J129" s="16"/>
      <c r="K129" s="16" t="str">
        <f t="shared" si="11"/>
        <v/>
      </c>
      <c r="L129" s="16"/>
      <c r="M129" s="15"/>
      <c r="N129" s="16"/>
      <c r="O129" s="15"/>
      <c r="P129" s="35"/>
      <c r="Q129" s="35"/>
      <c r="R129" s="34"/>
      <c r="S129" s="35"/>
    </row>
    <row r="130" spans="1:19" x14ac:dyDescent="0.3">
      <c r="A130" s="15"/>
      <c r="B130" s="15"/>
      <c r="C130" s="15"/>
      <c r="D130" s="28"/>
      <c r="E130" s="16" t="str">
        <f t="shared" ref="E130:E159" si="12">IF(D130&gt;1,WORKDAY(D130,15,(Holidays)),"")</f>
        <v/>
      </c>
      <c r="F130" s="16"/>
      <c r="G130" s="15"/>
      <c r="H130" s="16" t="str">
        <f t="shared" ref="H130:H159" si="13">IF(D130&gt;1,WORKDAY(D130,30,(Holidays)),"")</f>
        <v/>
      </c>
      <c r="I130" s="16"/>
      <c r="J130" s="16"/>
      <c r="K130" s="16" t="str">
        <f t="shared" ref="K130:K159" si="14">IF(D130&gt;1,WORKDAY(D130,45,(Holidays)),"")</f>
        <v/>
      </c>
      <c r="L130" s="16"/>
      <c r="M130" s="15"/>
      <c r="N130" s="16"/>
      <c r="O130" s="15"/>
      <c r="P130" s="35"/>
      <c r="Q130" s="35"/>
      <c r="R130" s="34"/>
      <c r="S130" s="35"/>
    </row>
    <row r="131" spans="1:19" x14ac:dyDescent="0.3">
      <c r="A131" s="15"/>
      <c r="B131" s="15"/>
      <c r="C131" s="15"/>
      <c r="D131" s="28"/>
      <c r="E131" s="16" t="str">
        <f t="shared" si="12"/>
        <v/>
      </c>
      <c r="F131" s="16"/>
      <c r="G131" s="15"/>
      <c r="H131" s="16" t="str">
        <f t="shared" si="13"/>
        <v/>
      </c>
      <c r="I131" s="16"/>
      <c r="J131" s="16"/>
      <c r="K131" s="16" t="str">
        <f t="shared" si="14"/>
        <v/>
      </c>
      <c r="L131" s="16"/>
      <c r="M131" s="15"/>
      <c r="N131" s="16"/>
      <c r="O131" s="15"/>
      <c r="P131" s="35"/>
      <c r="Q131" s="35"/>
      <c r="R131" s="34"/>
      <c r="S131" s="35"/>
    </row>
    <row r="132" spans="1:19" x14ac:dyDescent="0.3">
      <c r="A132" s="15"/>
      <c r="B132" s="15"/>
      <c r="C132" s="15"/>
      <c r="D132" s="28"/>
      <c r="E132" s="16" t="str">
        <f t="shared" si="12"/>
        <v/>
      </c>
      <c r="F132" s="16"/>
      <c r="G132" s="15"/>
      <c r="H132" s="16" t="str">
        <f t="shared" si="13"/>
        <v/>
      </c>
      <c r="I132" s="16"/>
      <c r="J132" s="16"/>
      <c r="K132" s="16" t="str">
        <f t="shared" si="14"/>
        <v/>
      </c>
      <c r="L132" s="16"/>
      <c r="M132" s="15"/>
      <c r="N132" s="16"/>
      <c r="O132" s="15"/>
      <c r="P132" s="35"/>
      <c r="Q132" s="35"/>
      <c r="R132" s="34"/>
      <c r="S132" s="35"/>
    </row>
    <row r="133" spans="1:19" x14ac:dyDescent="0.3">
      <c r="A133" s="15"/>
      <c r="B133" s="15"/>
      <c r="C133" s="15"/>
      <c r="D133" s="28"/>
      <c r="E133" s="16" t="str">
        <f t="shared" si="12"/>
        <v/>
      </c>
      <c r="F133" s="16"/>
      <c r="G133" s="15"/>
      <c r="H133" s="16" t="str">
        <f t="shared" si="13"/>
        <v/>
      </c>
      <c r="I133" s="16"/>
      <c r="J133" s="16"/>
      <c r="K133" s="16" t="str">
        <f t="shared" si="14"/>
        <v/>
      </c>
      <c r="L133" s="16"/>
      <c r="M133" s="15"/>
      <c r="N133" s="16"/>
      <c r="O133" s="15"/>
      <c r="P133" s="35"/>
      <c r="Q133" s="35"/>
      <c r="R133" s="34"/>
      <c r="S133" s="35"/>
    </row>
    <row r="134" spans="1:19" x14ac:dyDescent="0.3">
      <c r="A134" s="15"/>
      <c r="B134" s="15"/>
      <c r="C134" s="15"/>
      <c r="D134" s="28"/>
      <c r="E134" s="16" t="str">
        <f t="shared" si="12"/>
        <v/>
      </c>
      <c r="F134" s="16"/>
      <c r="G134" s="15"/>
      <c r="H134" s="16" t="str">
        <f t="shared" si="13"/>
        <v/>
      </c>
      <c r="I134" s="16"/>
      <c r="J134" s="16"/>
      <c r="K134" s="16" t="str">
        <f t="shared" si="14"/>
        <v/>
      </c>
      <c r="L134" s="16"/>
      <c r="M134" s="15"/>
      <c r="N134" s="16"/>
      <c r="O134" s="15"/>
      <c r="P134" s="35"/>
      <c r="Q134" s="35"/>
      <c r="R134" s="34"/>
      <c r="S134" s="35"/>
    </row>
    <row r="135" spans="1:19" x14ac:dyDescent="0.3">
      <c r="A135" s="15"/>
      <c r="B135" s="15"/>
      <c r="C135" s="15"/>
      <c r="D135" s="28"/>
      <c r="E135" s="16" t="str">
        <f t="shared" si="12"/>
        <v/>
      </c>
      <c r="F135" s="16"/>
      <c r="G135" s="15"/>
      <c r="H135" s="16" t="str">
        <f t="shared" si="13"/>
        <v/>
      </c>
      <c r="I135" s="16"/>
      <c r="J135" s="16"/>
      <c r="K135" s="16" t="str">
        <f t="shared" si="14"/>
        <v/>
      </c>
      <c r="L135" s="16"/>
      <c r="M135" s="15"/>
      <c r="N135" s="16"/>
      <c r="O135" s="15"/>
      <c r="P135" s="35"/>
      <c r="Q135" s="35"/>
      <c r="R135" s="34"/>
      <c r="S135" s="35"/>
    </row>
    <row r="136" spans="1:19" x14ac:dyDescent="0.3">
      <c r="A136" s="15"/>
      <c r="B136" s="15"/>
      <c r="C136" s="15"/>
      <c r="D136" s="28"/>
      <c r="E136" s="16" t="str">
        <f t="shared" si="12"/>
        <v/>
      </c>
      <c r="F136" s="16"/>
      <c r="G136" s="15"/>
      <c r="H136" s="16" t="str">
        <f t="shared" si="13"/>
        <v/>
      </c>
      <c r="I136" s="16"/>
      <c r="J136" s="16"/>
      <c r="K136" s="16" t="str">
        <f t="shared" si="14"/>
        <v/>
      </c>
      <c r="L136" s="16"/>
      <c r="M136" s="15"/>
      <c r="N136" s="16"/>
      <c r="O136" s="15"/>
      <c r="P136" s="35"/>
      <c r="Q136" s="35"/>
      <c r="R136" s="34"/>
      <c r="S136" s="35"/>
    </row>
    <row r="137" spans="1:19" x14ac:dyDescent="0.3">
      <c r="A137" s="15"/>
      <c r="B137" s="15"/>
      <c r="C137" s="15"/>
      <c r="D137" s="28"/>
      <c r="E137" s="16" t="str">
        <f t="shared" si="12"/>
        <v/>
      </c>
      <c r="F137" s="16"/>
      <c r="G137" s="15"/>
      <c r="H137" s="16" t="str">
        <f t="shared" si="13"/>
        <v/>
      </c>
      <c r="I137" s="16"/>
      <c r="J137" s="16"/>
      <c r="K137" s="16" t="str">
        <f t="shared" si="14"/>
        <v/>
      </c>
      <c r="L137" s="16"/>
      <c r="M137" s="15"/>
      <c r="N137" s="16"/>
      <c r="O137" s="15"/>
      <c r="P137" s="35"/>
      <c r="Q137" s="35"/>
      <c r="R137" s="34"/>
      <c r="S137" s="35"/>
    </row>
    <row r="138" spans="1:19" x14ac:dyDescent="0.3">
      <c r="A138" s="15"/>
      <c r="B138" s="15"/>
      <c r="C138" s="15"/>
      <c r="D138" s="28"/>
      <c r="E138" s="16" t="str">
        <f t="shared" si="12"/>
        <v/>
      </c>
      <c r="F138" s="16"/>
      <c r="G138" s="15"/>
      <c r="H138" s="16" t="str">
        <f t="shared" si="13"/>
        <v/>
      </c>
      <c r="I138" s="16"/>
      <c r="J138" s="16"/>
      <c r="K138" s="16" t="str">
        <f t="shared" si="14"/>
        <v/>
      </c>
      <c r="L138" s="16"/>
      <c r="M138" s="15"/>
      <c r="N138" s="16"/>
      <c r="O138" s="15"/>
      <c r="P138" s="35"/>
      <c r="Q138" s="35"/>
      <c r="R138" s="34"/>
      <c r="S138" s="35"/>
    </row>
    <row r="139" spans="1:19" x14ac:dyDescent="0.3">
      <c r="A139" s="15"/>
      <c r="B139" s="15"/>
      <c r="C139" s="15"/>
      <c r="D139" s="28"/>
      <c r="E139" s="16" t="str">
        <f t="shared" si="12"/>
        <v/>
      </c>
      <c r="F139" s="16"/>
      <c r="G139" s="15"/>
      <c r="H139" s="16" t="str">
        <f t="shared" si="13"/>
        <v/>
      </c>
      <c r="I139" s="16"/>
      <c r="J139" s="16"/>
      <c r="K139" s="16" t="str">
        <f t="shared" si="14"/>
        <v/>
      </c>
      <c r="L139" s="16"/>
      <c r="M139" s="15"/>
      <c r="N139" s="16"/>
      <c r="O139" s="15"/>
      <c r="P139" s="35"/>
      <c r="Q139" s="35"/>
      <c r="R139" s="34"/>
      <c r="S139" s="35"/>
    </row>
    <row r="140" spans="1:19" x14ac:dyDescent="0.3">
      <c r="A140" s="15"/>
      <c r="B140" s="15"/>
      <c r="C140" s="15"/>
      <c r="D140" s="28"/>
      <c r="E140" s="16" t="str">
        <f t="shared" si="12"/>
        <v/>
      </c>
      <c r="F140" s="16"/>
      <c r="G140" s="15"/>
      <c r="H140" s="16" t="str">
        <f t="shared" si="13"/>
        <v/>
      </c>
      <c r="I140" s="16"/>
      <c r="J140" s="16"/>
      <c r="K140" s="16" t="str">
        <f t="shared" si="14"/>
        <v/>
      </c>
      <c r="L140" s="16"/>
      <c r="M140" s="15"/>
      <c r="N140" s="16"/>
      <c r="O140" s="15"/>
      <c r="P140" s="35"/>
      <c r="Q140" s="35"/>
      <c r="R140" s="34"/>
      <c r="S140" s="35"/>
    </row>
    <row r="141" spans="1:19" x14ac:dyDescent="0.3">
      <c r="A141" s="15"/>
      <c r="B141" s="15"/>
      <c r="C141" s="15"/>
      <c r="D141" s="28"/>
      <c r="E141" s="16" t="str">
        <f t="shared" si="12"/>
        <v/>
      </c>
      <c r="F141" s="16"/>
      <c r="G141" s="15"/>
      <c r="H141" s="16" t="str">
        <f t="shared" si="13"/>
        <v/>
      </c>
      <c r="I141" s="16"/>
      <c r="J141" s="16"/>
      <c r="K141" s="16" t="str">
        <f t="shared" si="14"/>
        <v/>
      </c>
      <c r="L141" s="16"/>
      <c r="M141" s="15"/>
      <c r="N141" s="16"/>
      <c r="O141" s="15"/>
      <c r="P141" s="35"/>
      <c r="Q141" s="35"/>
      <c r="R141" s="34"/>
      <c r="S141" s="35"/>
    </row>
    <row r="142" spans="1:19" x14ac:dyDescent="0.3">
      <c r="A142" s="15"/>
      <c r="B142" s="15"/>
      <c r="C142" s="15"/>
      <c r="D142" s="28"/>
      <c r="E142" s="16" t="str">
        <f t="shared" si="12"/>
        <v/>
      </c>
      <c r="F142" s="16"/>
      <c r="G142" s="15"/>
      <c r="H142" s="16" t="str">
        <f t="shared" si="13"/>
        <v/>
      </c>
      <c r="I142" s="16"/>
      <c r="J142" s="16"/>
      <c r="K142" s="16" t="str">
        <f t="shared" si="14"/>
        <v/>
      </c>
      <c r="L142" s="16"/>
      <c r="M142" s="15"/>
      <c r="N142" s="16"/>
      <c r="O142" s="15"/>
      <c r="P142" s="35"/>
      <c r="Q142" s="35"/>
      <c r="R142" s="34"/>
      <c r="S142" s="35"/>
    </row>
    <row r="143" spans="1:19" x14ac:dyDescent="0.3">
      <c r="A143" s="15"/>
      <c r="B143" s="15"/>
      <c r="C143" s="15"/>
      <c r="D143" s="28"/>
      <c r="E143" s="16" t="str">
        <f t="shared" si="12"/>
        <v/>
      </c>
      <c r="F143" s="16"/>
      <c r="G143" s="15"/>
      <c r="H143" s="16" t="str">
        <f t="shared" si="13"/>
        <v/>
      </c>
      <c r="I143" s="16"/>
      <c r="J143" s="16"/>
      <c r="K143" s="16" t="str">
        <f t="shared" si="14"/>
        <v/>
      </c>
      <c r="L143" s="16"/>
      <c r="M143" s="15"/>
      <c r="N143" s="16"/>
      <c r="O143" s="15"/>
      <c r="P143" s="35"/>
      <c r="Q143" s="35"/>
      <c r="R143" s="34"/>
      <c r="S143" s="35"/>
    </row>
    <row r="144" spans="1:19" x14ac:dyDescent="0.3">
      <c r="A144" s="15"/>
      <c r="B144" s="15"/>
      <c r="C144" s="15"/>
      <c r="D144" s="28"/>
      <c r="E144" s="16" t="str">
        <f t="shared" si="12"/>
        <v/>
      </c>
      <c r="F144" s="16"/>
      <c r="G144" s="15"/>
      <c r="H144" s="16" t="str">
        <f t="shared" si="13"/>
        <v/>
      </c>
      <c r="I144" s="16"/>
      <c r="J144" s="16"/>
      <c r="K144" s="16" t="str">
        <f t="shared" si="14"/>
        <v/>
      </c>
      <c r="L144" s="16"/>
      <c r="M144" s="15"/>
      <c r="N144" s="16"/>
      <c r="O144" s="15"/>
      <c r="P144" s="35"/>
      <c r="Q144" s="35"/>
      <c r="R144" s="34"/>
      <c r="S144" s="35"/>
    </row>
    <row r="145" spans="1:19" x14ac:dyDescent="0.3">
      <c r="A145" s="15"/>
      <c r="B145" s="15"/>
      <c r="C145" s="15"/>
      <c r="D145" s="28"/>
      <c r="E145" s="16" t="str">
        <f t="shared" si="12"/>
        <v/>
      </c>
      <c r="F145" s="16"/>
      <c r="G145" s="15"/>
      <c r="H145" s="16" t="str">
        <f t="shared" si="13"/>
        <v/>
      </c>
      <c r="I145" s="16"/>
      <c r="J145" s="16"/>
      <c r="K145" s="16" t="str">
        <f t="shared" si="14"/>
        <v/>
      </c>
      <c r="L145" s="16"/>
      <c r="M145" s="15"/>
      <c r="N145" s="16"/>
      <c r="O145" s="15"/>
      <c r="P145" s="35"/>
      <c r="Q145" s="35"/>
      <c r="R145" s="34"/>
      <c r="S145" s="35"/>
    </row>
    <row r="146" spans="1:19" x14ac:dyDescent="0.3">
      <c r="A146" s="15"/>
      <c r="B146" s="15"/>
      <c r="C146" s="15"/>
      <c r="D146" s="28"/>
      <c r="E146" s="16" t="str">
        <f t="shared" si="12"/>
        <v/>
      </c>
      <c r="F146" s="16"/>
      <c r="G146" s="15"/>
      <c r="H146" s="16" t="str">
        <f t="shared" si="13"/>
        <v/>
      </c>
      <c r="I146" s="16"/>
      <c r="J146" s="16"/>
      <c r="K146" s="16" t="str">
        <f t="shared" si="14"/>
        <v/>
      </c>
      <c r="L146" s="16"/>
      <c r="M146" s="15"/>
      <c r="N146" s="16"/>
      <c r="O146" s="15"/>
      <c r="P146" s="35"/>
      <c r="Q146" s="35"/>
      <c r="R146" s="34"/>
      <c r="S146" s="35"/>
    </row>
    <row r="147" spans="1:19" x14ac:dyDescent="0.3">
      <c r="A147" s="15"/>
      <c r="B147" s="15"/>
      <c r="C147" s="15"/>
      <c r="D147" s="28"/>
      <c r="E147" s="16" t="str">
        <f t="shared" si="12"/>
        <v/>
      </c>
      <c r="F147" s="16"/>
      <c r="G147" s="15"/>
      <c r="H147" s="16" t="str">
        <f t="shared" si="13"/>
        <v/>
      </c>
      <c r="I147" s="16"/>
      <c r="J147" s="16"/>
      <c r="K147" s="16" t="str">
        <f t="shared" si="14"/>
        <v/>
      </c>
      <c r="L147" s="16"/>
      <c r="M147" s="15"/>
      <c r="N147" s="16"/>
      <c r="O147" s="15"/>
      <c r="P147" s="35"/>
      <c r="Q147" s="35"/>
      <c r="R147" s="34"/>
      <c r="S147" s="35"/>
    </row>
    <row r="148" spans="1:19" x14ac:dyDescent="0.3">
      <c r="A148" s="15"/>
      <c r="B148" s="15"/>
      <c r="C148" s="15"/>
      <c r="D148" s="28"/>
      <c r="E148" s="16" t="str">
        <f t="shared" si="12"/>
        <v/>
      </c>
      <c r="F148" s="16"/>
      <c r="G148" s="15"/>
      <c r="H148" s="16" t="str">
        <f t="shared" si="13"/>
        <v/>
      </c>
      <c r="I148" s="16"/>
      <c r="J148" s="16"/>
      <c r="K148" s="16" t="str">
        <f t="shared" si="14"/>
        <v/>
      </c>
      <c r="L148" s="16"/>
      <c r="M148" s="15"/>
      <c r="N148" s="16"/>
      <c r="O148" s="15"/>
      <c r="P148" s="35"/>
      <c r="Q148" s="35"/>
      <c r="R148" s="34"/>
      <c r="S148" s="35"/>
    </row>
    <row r="149" spans="1:19" x14ac:dyDescent="0.3">
      <c r="A149" s="15"/>
      <c r="B149" s="15"/>
      <c r="C149" s="15"/>
      <c r="D149" s="28"/>
      <c r="E149" s="16" t="str">
        <f t="shared" si="12"/>
        <v/>
      </c>
      <c r="F149" s="16"/>
      <c r="G149" s="15"/>
      <c r="H149" s="16" t="str">
        <f t="shared" si="13"/>
        <v/>
      </c>
      <c r="I149" s="16"/>
      <c r="J149" s="16"/>
      <c r="K149" s="16" t="str">
        <f t="shared" si="14"/>
        <v/>
      </c>
      <c r="L149" s="16"/>
      <c r="M149" s="15"/>
      <c r="N149" s="16"/>
      <c r="O149" s="15"/>
      <c r="P149" s="35"/>
      <c r="Q149" s="35"/>
      <c r="R149" s="34"/>
      <c r="S149" s="35"/>
    </row>
    <row r="150" spans="1:19" x14ac:dyDescent="0.3">
      <c r="A150" s="15"/>
      <c r="B150" s="15"/>
      <c r="C150" s="15"/>
      <c r="D150" s="28"/>
      <c r="E150" s="16" t="str">
        <f t="shared" si="12"/>
        <v/>
      </c>
      <c r="F150" s="16"/>
      <c r="G150" s="15"/>
      <c r="H150" s="16" t="str">
        <f t="shared" si="13"/>
        <v/>
      </c>
      <c r="I150" s="16"/>
      <c r="J150" s="16"/>
      <c r="K150" s="16" t="str">
        <f t="shared" si="14"/>
        <v/>
      </c>
      <c r="L150" s="16"/>
      <c r="M150" s="15"/>
      <c r="N150" s="16"/>
      <c r="O150" s="15"/>
      <c r="P150" s="35"/>
      <c r="Q150" s="35"/>
      <c r="R150" s="34"/>
      <c r="S150" s="35"/>
    </row>
    <row r="151" spans="1:19" x14ac:dyDescent="0.3">
      <c r="A151" s="15"/>
      <c r="B151" s="15"/>
      <c r="C151" s="15"/>
      <c r="D151" s="28"/>
      <c r="E151" s="16" t="str">
        <f t="shared" si="12"/>
        <v/>
      </c>
      <c r="F151" s="16"/>
      <c r="G151" s="15"/>
      <c r="H151" s="16" t="str">
        <f t="shared" si="13"/>
        <v/>
      </c>
      <c r="I151" s="16"/>
      <c r="J151" s="16"/>
      <c r="K151" s="16" t="str">
        <f t="shared" si="14"/>
        <v/>
      </c>
      <c r="L151" s="16"/>
      <c r="M151" s="15"/>
      <c r="N151" s="16"/>
      <c r="O151" s="15"/>
      <c r="P151" s="35"/>
      <c r="Q151" s="35"/>
      <c r="R151" s="34"/>
      <c r="S151" s="35"/>
    </row>
    <row r="152" spans="1:19" x14ac:dyDescent="0.3">
      <c r="A152" s="15"/>
      <c r="B152" s="15"/>
      <c r="C152" s="15"/>
      <c r="D152" s="28"/>
      <c r="E152" s="16" t="str">
        <f t="shared" si="12"/>
        <v/>
      </c>
      <c r="F152" s="16"/>
      <c r="G152" s="15"/>
      <c r="H152" s="16" t="str">
        <f t="shared" si="13"/>
        <v/>
      </c>
      <c r="I152" s="16"/>
      <c r="J152" s="16"/>
      <c r="K152" s="16" t="str">
        <f t="shared" si="14"/>
        <v/>
      </c>
      <c r="L152" s="16"/>
      <c r="M152" s="15"/>
      <c r="N152" s="16"/>
      <c r="O152" s="15"/>
      <c r="P152" s="35"/>
      <c r="Q152" s="35"/>
      <c r="R152" s="34"/>
      <c r="S152" s="35"/>
    </row>
    <row r="153" spans="1:19" x14ac:dyDescent="0.3">
      <c r="A153" s="15"/>
      <c r="B153" s="15"/>
      <c r="C153" s="15"/>
      <c r="D153" s="28"/>
      <c r="E153" s="16" t="str">
        <f t="shared" si="12"/>
        <v/>
      </c>
      <c r="F153" s="16"/>
      <c r="G153" s="15"/>
      <c r="H153" s="16" t="str">
        <f t="shared" si="13"/>
        <v/>
      </c>
      <c r="I153" s="16"/>
      <c r="J153" s="16"/>
      <c r="K153" s="16" t="str">
        <f t="shared" si="14"/>
        <v/>
      </c>
      <c r="L153" s="16"/>
      <c r="M153" s="15"/>
      <c r="N153" s="16"/>
      <c r="O153" s="15"/>
      <c r="P153" s="35"/>
      <c r="Q153" s="35"/>
      <c r="R153" s="34"/>
      <c r="S153" s="35"/>
    </row>
    <row r="154" spans="1:19" x14ac:dyDescent="0.3">
      <c r="A154" s="15"/>
      <c r="B154" s="15"/>
      <c r="C154" s="15"/>
      <c r="D154" s="28"/>
      <c r="E154" s="16" t="str">
        <f t="shared" si="12"/>
        <v/>
      </c>
      <c r="F154" s="16"/>
      <c r="G154" s="15"/>
      <c r="H154" s="16" t="str">
        <f t="shared" si="13"/>
        <v/>
      </c>
      <c r="I154" s="16"/>
      <c r="J154" s="16"/>
      <c r="K154" s="16" t="str">
        <f t="shared" si="14"/>
        <v/>
      </c>
      <c r="L154" s="16"/>
      <c r="M154" s="15"/>
      <c r="N154" s="16"/>
      <c r="O154" s="15"/>
      <c r="P154" s="35"/>
      <c r="Q154" s="35"/>
      <c r="R154" s="34"/>
      <c r="S154" s="35"/>
    </row>
    <row r="155" spans="1:19" x14ac:dyDescent="0.3">
      <c r="A155" s="15"/>
      <c r="B155" s="15"/>
      <c r="C155" s="15"/>
      <c r="D155" s="28"/>
      <c r="E155" s="16" t="str">
        <f t="shared" si="12"/>
        <v/>
      </c>
      <c r="F155" s="16"/>
      <c r="G155" s="15"/>
      <c r="H155" s="16" t="str">
        <f t="shared" si="13"/>
        <v/>
      </c>
      <c r="I155" s="16"/>
      <c r="J155" s="16"/>
      <c r="K155" s="16" t="str">
        <f t="shared" si="14"/>
        <v/>
      </c>
      <c r="L155" s="16"/>
      <c r="M155" s="15"/>
      <c r="N155" s="16"/>
      <c r="O155" s="15"/>
      <c r="P155" s="35"/>
      <c r="Q155" s="35"/>
      <c r="R155" s="34"/>
      <c r="S155" s="35"/>
    </row>
    <row r="156" spans="1:19" x14ac:dyDescent="0.3">
      <c r="A156" s="15"/>
      <c r="B156" s="15"/>
      <c r="C156" s="15"/>
      <c r="D156" s="28"/>
      <c r="E156" s="16" t="str">
        <f t="shared" si="12"/>
        <v/>
      </c>
      <c r="F156" s="16"/>
      <c r="G156" s="15"/>
      <c r="H156" s="16" t="str">
        <f t="shared" si="13"/>
        <v/>
      </c>
      <c r="I156" s="16"/>
      <c r="J156" s="16"/>
      <c r="K156" s="16" t="str">
        <f t="shared" si="14"/>
        <v/>
      </c>
      <c r="L156" s="16"/>
      <c r="M156" s="15"/>
      <c r="N156" s="16"/>
      <c r="O156" s="15"/>
      <c r="P156" s="35"/>
      <c r="Q156" s="35"/>
      <c r="R156" s="34"/>
      <c r="S156" s="35"/>
    </row>
    <row r="157" spans="1:19" x14ac:dyDescent="0.3">
      <c r="A157" s="15"/>
      <c r="B157" s="15"/>
      <c r="C157" s="15"/>
      <c r="D157" s="28"/>
      <c r="E157" s="16" t="str">
        <f t="shared" si="12"/>
        <v/>
      </c>
      <c r="F157" s="16"/>
      <c r="G157" s="15"/>
      <c r="H157" s="16" t="str">
        <f t="shared" si="13"/>
        <v/>
      </c>
      <c r="I157" s="16"/>
      <c r="J157" s="16"/>
      <c r="K157" s="16" t="str">
        <f t="shared" si="14"/>
        <v/>
      </c>
      <c r="L157" s="16"/>
      <c r="M157" s="15"/>
      <c r="N157" s="16"/>
      <c r="O157" s="15"/>
      <c r="P157" s="35"/>
      <c r="Q157" s="35"/>
      <c r="R157" s="34"/>
      <c r="S157" s="35"/>
    </row>
    <row r="158" spans="1:19" x14ac:dyDescent="0.3">
      <c r="A158" s="15"/>
      <c r="B158" s="15"/>
      <c r="C158" s="15"/>
      <c r="D158" s="28"/>
      <c r="E158" s="16" t="str">
        <f t="shared" si="12"/>
        <v/>
      </c>
      <c r="F158" s="16"/>
      <c r="G158" s="15"/>
      <c r="H158" s="16" t="str">
        <f t="shared" si="13"/>
        <v/>
      </c>
      <c r="I158" s="16"/>
      <c r="J158" s="16"/>
      <c r="K158" s="16" t="str">
        <f t="shared" si="14"/>
        <v/>
      </c>
      <c r="L158" s="16"/>
      <c r="M158" s="15"/>
      <c r="N158" s="16"/>
      <c r="O158" s="15"/>
      <c r="P158" s="35"/>
      <c r="Q158" s="35"/>
      <c r="R158" s="34"/>
      <c r="S158" s="35"/>
    </row>
    <row r="159" spans="1:19" x14ac:dyDescent="0.3">
      <c r="A159" s="15"/>
      <c r="B159" s="15"/>
      <c r="C159" s="15"/>
      <c r="D159" s="28"/>
      <c r="E159" s="16" t="str">
        <f t="shared" si="12"/>
        <v/>
      </c>
      <c r="F159" s="16"/>
      <c r="G159" s="15"/>
      <c r="H159" s="16" t="str">
        <f t="shared" si="13"/>
        <v/>
      </c>
      <c r="I159" s="16"/>
      <c r="J159" s="16"/>
      <c r="K159" s="16" t="str">
        <f t="shared" si="14"/>
        <v/>
      </c>
      <c r="L159" s="16"/>
      <c r="M159" s="15"/>
      <c r="N159" s="16"/>
      <c r="O159" s="15"/>
      <c r="P159" s="35"/>
      <c r="Q159" s="35"/>
      <c r="R159" s="34"/>
      <c r="S159" s="35"/>
    </row>
  </sheetData>
  <conditionalFormatting sqref="A2:N3218">
    <cfRule type="expression" dxfId="49" priority="19">
      <formula>OR($O2=$AC$6,$O2=$AC$7)</formula>
    </cfRule>
    <cfRule type="expression" dxfId="48" priority="20">
      <formula>$U2=$AD$5</formula>
    </cfRule>
    <cfRule type="expression" dxfId="47" priority="21">
      <formula>OR($O2=$AC$4,$U2=$AD$4)</formula>
    </cfRule>
    <cfRule type="expression" dxfId="46" priority="22">
      <formula>$O2=$AC$5</formula>
    </cfRule>
  </conditionalFormatting>
  <conditionalFormatting sqref="A4">
    <cfRule type="expression" dxfId="45" priority="15">
      <formula>OR($O4=$AC$6,$O4=$AC$7)</formula>
    </cfRule>
    <cfRule type="expression" dxfId="44" priority="16">
      <formula>$U4=$AD$5</formula>
    </cfRule>
    <cfRule type="expression" dxfId="43" priority="17">
      <formula>OR($O4=$AC$4,$U4=$AD$4)</formula>
    </cfRule>
    <cfRule type="expression" dxfId="42" priority="18">
      <formula>$O4=$AC$5</formula>
    </cfRule>
  </conditionalFormatting>
  <conditionalFormatting sqref="B2:M2 E7 E12 E17 E22 E27 E32 E37 E42 E47 E52 E57 E62 E67 E72 E77 E82 E87 E92 E97 E102 E107 E112 E117 E122 E127 E132 E137 E142 E147 E152 E157 H3:H159 F3:F5 K3:K159">
    <cfRule type="expression" dxfId="41" priority="11">
      <formula>OR($O2=$AC$6,$O2=$AC$7)</formula>
    </cfRule>
    <cfRule type="expression" dxfId="40" priority="12">
      <formula>$U2=$AD$5</formula>
    </cfRule>
    <cfRule type="expression" dxfId="39" priority="13">
      <formula>OR($O2=$AC$4,$U2=$AD$4)</formula>
    </cfRule>
    <cfRule type="expression" dxfId="38" priority="14">
      <formula>$O2=$AC$5</formula>
    </cfRule>
  </conditionalFormatting>
  <conditionalFormatting sqref="J3">
    <cfRule type="expression" dxfId="37" priority="7">
      <formula>OR($O3=$AC$6,$O3=$AC$7)</formula>
    </cfRule>
    <cfRule type="expression" dxfId="36" priority="8">
      <formula>$U3=$AD$5</formula>
    </cfRule>
    <cfRule type="expression" dxfId="35" priority="9">
      <formula>OR($O3=$AC$4,$U3=$AD$4)</formula>
    </cfRule>
    <cfRule type="expression" dxfId="34" priority="10">
      <formula>$O3=$AC$5</formula>
    </cfRule>
  </conditionalFormatting>
  <conditionalFormatting sqref="M3">
    <cfRule type="expression" dxfId="33" priority="3">
      <formula>OR($O3=$AC$6,$O3=$AC$7)</formula>
    </cfRule>
    <cfRule type="expression" dxfId="32" priority="4">
      <formula>$U3=$AD$5</formula>
    </cfRule>
    <cfRule type="expression" dxfId="31" priority="5">
      <formula>OR($O3=$AC$4,$U3=$AD$4)</formula>
    </cfRule>
    <cfRule type="expression" dxfId="30" priority="6">
      <formula>$O3=$AC$5</formula>
    </cfRule>
  </conditionalFormatting>
  <dataValidations count="4">
    <dataValidation type="list" allowBlank="1" showInputMessage="1" showErrorMessage="1" sqref="U2:U1048576">
      <formula1>$AD$3:$AD$5</formula1>
    </dataValidation>
    <dataValidation type="list" allowBlank="1" showInputMessage="1" showErrorMessage="1" sqref="O2:O1048576">
      <formula1>$AC$3:$AC$7</formula1>
    </dataValidation>
    <dataValidation operator="greaterThanOrEqual" allowBlank="1" showInputMessage="1" showErrorMessage="1" sqref="E1:E1048576 F1 I1 L1 N1 P1 R1:T1 Q1"/>
    <dataValidation type="date" operator="greaterThanOrEqual" allowBlank="1" showInputMessage="1" showErrorMessage="1" sqref="F2:F1048576 I2:I1048576 L2:L1048576 N2:N1048576 P2:P1048576 R2:T1048576 Q2:Q1048576">
      <formula1>1</formula1>
    </dataValidation>
  </dataValidations>
  <pageMargins left="0.7" right="0.7" top="0.75" bottom="0.75" header="0.3" footer="0.3"/>
  <pageSetup orientation="portrait" r:id="rId1"/>
  <legacy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ontainsText" priority="24" operator="containsText" id="{39A1D271-2826-45C8-A2EA-E508199527E8}">
            <xm:f>NOT(ISERROR(SEARCH($AC$5,O1)))</xm:f>
            <xm:f>$AC$5</xm:f>
            <x14:dxf>
              <font>
                <color rgb="FF9C0006"/>
              </font>
              <fill>
                <patternFill>
                  <bgColor rgb="FFFFC7CE"/>
                </patternFill>
              </fill>
            </x14:dxf>
          </x14:cfRule>
          <x14:cfRule type="containsText" priority="25" operator="containsText" id="{2697A0C3-5D79-445B-A06E-DDBE33658179}">
            <xm:f>NOT(ISERROR(SEARCH($AC$4,O1)))</xm:f>
            <xm:f>$AC$4</xm:f>
            <x14:dxf>
              <fill>
                <patternFill>
                  <bgColor theme="9" tint="0.79998168889431442"/>
                </patternFill>
              </fill>
            </x14:dxf>
          </x14:cfRule>
          <xm:sqref>O1:O1048576</xm:sqref>
        </x14:conditionalFormatting>
        <x14:conditionalFormatting xmlns:xm="http://schemas.microsoft.com/office/excel/2006/main">
          <x14:cfRule type="containsText" priority="1" operator="containsText" id="{710153E8-C74D-4510-9C38-908E5DCF9CFB}">
            <xm:f>NOT(ISERROR(SEARCH($AD$5,U1)))</xm:f>
            <xm:f>$AD$5</xm:f>
            <x14:dxf>
              <font>
                <color rgb="FFCC6600"/>
              </font>
              <fill>
                <patternFill>
                  <bgColor rgb="FFFF9999"/>
                </patternFill>
              </fill>
            </x14:dxf>
          </x14:cfRule>
          <x14:cfRule type="containsText" priority="23" operator="containsText" id="{324A3499-6165-4495-922D-BCA220B53115}">
            <xm:f>NOT(ISERROR(SEARCH($AD$4,U1)))</xm:f>
            <xm:f>$AD$4</xm:f>
            <x14:dxf>
              <fill>
                <patternFill>
                  <bgColor theme="9" tint="0.79998168889431442"/>
                </patternFill>
              </fill>
            </x14:dxf>
          </x14:cfRule>
          <xm:sqref>U1:U1048576</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5"/>
  <sheetViews>
    <sheetView topLeftCell="D1" workbookViewId="0">
      <pane ySplit="1" topLeftCell="A2" activePane="bottomLeft" state="frozen"/>
      <selection pane="bottomLeft" activeCell="M1" sqref="M1"/>
    </sheetView>
  </sheetViews>
  <sheetFormatPr defaultRowHeight="14.4" x14ac:dyDescent="0.3"/>
  <cols>
    <col min="1" max="1" width="12.33203125" customWidth="1"/>
    <col min="2" max="2" width="13.44140625" customWidth="1"/>
    <col min="3" max="3" width="19.33203125" customWidth="1"/>
    <col min="4" max="4" width="12.44140625" customWidth="1"/>
    <col min="5" max="5" width="13.88671875" customWidth="1"/>
    <col min="6" max="6" width="21" customWidth="1"/>
    <col min="7" max="7" width="17.33203125" customWidth="1"/>
    <col min="8" max="8" width="21.33203125" bestFit="1" customWidth="1"/>
    <col min="9" max="9" width="17.33203125" customWidth="1"/>
    <col min="10" max="10" width="18.6640625" bestFit="1" customWidth="1"/>
    <col min="11" max="12" width="17.33203125" customWidth="1"/>
    <col min="13" max="13" width="11.21875" bestFit="1" customWidth="1"/>
  </cols>
  <sheetData>
    <row r="1" spans="1:16" ht="31.2" customHeight="1" x14ac:dyDescent="0.3">
      <c r="A1" s="22" t="s">
        <v>2</v>
      </c>
      <c r="B1" s="23" t="s">
        <v>12</v>
      </c>
      <c r="C1" s="23" t="s">
        <v>1</v>
      </c>
      <c r="D1" s="22" t="s">
        <v>0</v>
      </c>
      <c r="E1" s="24" t="s">
        <v>15</v>
      </c>
      <c r="F1" s="25" t="s">
        <v>16</v>
      </c>
      <c r="G1" s="25" t="s">
        <v>17</v>
      </c>
      <c r="H1" s="25" t="s">
        <v>109</v>
      </c>
      <c r="I1" s="25" t="s">
        <v>110</v>
      </c>
      <c r="J1" s="25" t="s">
        <v>111</v>
      </c>
      <c r="K1" s="25" t="s">
        <v>112</v>
      </c>
      <c r="L1" s="61" t="s">
        <v>113</v>
      </c>
      <c r="M1" s="25" t="s">
        <v>8</v>
      </c>
    </row>
    <row r="2" spans="1:16" x14ac:dyDescent="0.3">
      <c r="A2" s="7">
        <v>45052</v>
      </c>
      <c r="B2" t="s">
        <v>43</v>
      </c>
      <c r="C2" t="s">
        <v>49</v>
      </c>
      <c r="D2" t="s">
        <v>50</v>
      </c>
      <c r="E2">
        <v>100</v>
      </c>
      <c r="F2">
        <v>1</v>
      </c>
      <c r="G2">
        <v>1</v>
      </c>
      <c r="K2" t="s">
        <v>114</v>
      </c>
      <c r="M2">
        <v>85</v>
      </c>
      <c r="P2" s="62"/>
    </row>
    <row r="3" spans="1:16" x14ac:dyDescent="0.3">
      <c r="A3" s="7">
        <v>45052</v>
      </c>
      <c r="B3" t="s">
        <v>70</v>
      </c>
      <c r="C3" t="s">
        <v>71</v>
      </c>
      <c r="D3" t="s">
        <v>50</v>
      </c>
      <c r="E3">
        <v>99</v>
      </c>
      <c r="F3">
        <v>1</v>
      </c>
      <c r="G3">
        <v>1</v>
      </c>
      <c r="K3" t="s">
        <v>114</v>
      </c>
      <c r="M3">
        <v>85</v>
      </c>
      <c r="P3" s="62" t="s">
        <v>114</v>
      </c>
    </row>
    <row r="4" spans="1:16" x14ac:dyDescent="0.3">
      <c r="A4" s="7">
        <v>45078</v>
      </c>
      <c r="B4" t="s">
        <v>45</v>
      </c>
      <c r="C4" t="s">
        <v>72</v>
      </c>
      <c r="D4" t="s">
        <v>50</v>
      </c>
      <c r="E4">
        <v>78</v>
      </c>
      <c r="K4" t="s">
        <v>115</v>
      </c>
      <c r="P4" s="62" t="s">
        <v>115</v>
      </c>
    </row>
    <row r="5" spans="1:16" x14ac:dyDescent="0.3">
      <c r="A5" s="7">
        <v>45052</v>
      </c>
      <c r="B5" t="s">
        <v>44</v>
      </c>
      <c r="C5" t="s">
        <v>47</v>
      </c>
      <c r="D5" t="s">
        <v>50</v>
      </c>
      <c r="E5">
        <v>100</v>
      </c>
      <c r="G5">
        <v>1</v>
      </c>
      <c r="K5" t="s">
        <v>115</v>
      </c>
    </row>
  </sheetData>
  <dataValidations count="6">
    <dataValidation type="whole" operator="greaterThan" allowBlank="1" showInputMessage="1" showErrorMessage="1" sqref="E2:E1048576 L2:L1048576">
      <formula1>0</formula1>
    </dataValidation>
    <dataValidation operator="greaterThan" allowBlank="1" showInputMessage="1" showErrorMessage="1" sqref="E1 L1 M1"/>
    <dataValidation type="list" allowBlank="1" showInputMessage="1" showErrorMessage="1" sqref="K2:K1048576">
      <formula1>$P$2:$P$4</formula1>
    </dataValidation>
    <dataValidation type="decimal" operator="lessThan" allowBlank="1" showInputMessage="1" showErrorMessage="1" sqref="F2:J1048576">
      <formula1>99999999999999900</formula1>
    </dataValidation>
    <dataValidation operator="lessThan" allowBlank="1" showInputMessage="1" showErrorMessage="1" sqref="F1:J1"/>
    <dataValidation type="decimal" operator="greaterThan" allowBlank="1" showInputMessage="1" showErrorMessage="1" sqref="M2:M1048576">
      <formula1>-1</formula1>
    </dataValidation>
  </dataValidations>
  <pageMargins left="0.7" right="0.7" top="0.75" bottom="0.75" header="0.3" footer="0.3"/>
  <pageSetup orientation="portrait" r:id="rId1"/>
  <legacyDrawing r:id="rId2"/>
  <tableParts count="1">
    <tablePart r:id="rId3"/>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G68"/>
  <sheetViews>
    <sheetView topLeftCell="A25" workbookViewId="0">
      <selection activeCell="F27" sqref="F27"/>
    </sheetView>
  </sheetViews>
  <sheetFormatPr defaultRowHeight="14.4" x14ac:dyDescent="0.3"/>
  <cols>
    <col min="1" max="1" width="24.21875" bestFit="1" customWidth="1"/>
    <col min="2" max="2" width="22.6640625" bestFit="1" customWidth="1"/>
    <col min="3" max="3" width="21.109375" bestFit="1" customWidth="1"/>
    <col min="4" max="4" width="21.88671875" bestFit="1" customWidth="1"/>
    <col min="5" max="5" width="16.88671875" bestFit="1" customWidth="1"/>
  </cols>
  <sheetData>
    <row r="2" spans="1:7" x14ac:dyDescent="0.3">
      <c r="B2" s="4" t="s">
        <v>19</v>
      </c>
      <c r="C2" s="4" t="s">
        <v>20</v>
      </c>
    </row>
    <row r="3" spans="1:7" ht="16.2" thickBot="1" x14ac:dyDescent="0.35">
      <c r="A3" s="6" t="s">
        <v>21</v>
      </c>
      <c r="B3" s="5">
        <v>45078</v>
      </c>
      <c r="C3" s="5">
        <v>45108</v>
      </c>
    </row>
    <row r="4" spans="1:7" ht="16.2" thickTop="1" x14ac:dyDescent="0.3">
      <c r="B4" s="27"/>
      <c r="C4" s="27"/>
    </row>
    <row r="5" spans="1:7" x14ac:dyDescent="0.3">
      <c r="A5" s="38"/>
      <c r="B5" s="59" t="s">
        <v>4</v>
      </c>
      <c r="C5" s="49" t="s">
        <v>24</v>
      </c>
      <c r="D5" s="50" t="s">
        <v>22</v>
      </c>
      <c r="E5" s="50" t="s">
        <v>23</v>
      </c>
    </row>
    <row r="6" spans="1:7" ht="28.8" x14ac:dyDescent="0.3">
      <c r="A6" s="40" t="s">
        <v>78</v>
      </c>
      <c r="B6" s="41">
        <f>SUM(C6:E6)</f>
        <v>13</v>
      </c>
      <c r="C6" s="38">
        <f>COUNTIFS('Pos.Neg Data'!A:A,"&gt;="&amp;$B$3,'Pos.Neg Data'!A:A,"&lt;="&amp;$C$3)</f>
        <v>6</v>
      </c>
      <c r="D6" s="38">
        <f>COUNTIFS('On-going competency tracker'!A:A,"&gt;="&amp;$B$3,'On-going competency tracker'!A:A,"&lt;="&amp;$C$3,'On-going competency tracker'!E:E,"&lt;&gt;"&amp;"")</f>
        <v>1</v>
      </c>
      <c r="E6" s="38">
        <f>SUM(C18:E18)</f>
        <v>6</v>
      </c>
    </row>
    <row r="7" spans="1:7" ht="28.8" x14ac:dyDescent="0.3">
      <c r="A7" s="40" t="s">
        <v>75</v>
      </c>
      <c r="B7" s="41">
        <f>SUM(C7:E7)</f>
        <v>41</v>
      </c>
      <c r="C7" s="38">
        <f>SUMIFS('Pos.Neg Data'!D2:D999999,'Pos.Neg Data'!A2:A999999,"&gt;="&amp;$B$3,'Pos.Neg Data'!A2:A999999,"&lt;="&amp;$C$3)</f>
        <v>41</v>
      </c>
      <c r="D7" s="43"/>
      <c r="E7" s="43"/>
    </row>
    <row r="8" spans="1:7" ht="28.8" x14ac:dyDescent="0.3">
      <c r="A8" s="40" t="s">
        <v>76</v>
      </c>
      <c r="B8" s="41">
        <f>SUM(C8:E8)</f>
        <v>14</v>
      </c>
      <c r="C8" s="38">
        <f>SUMIFS('Pos.Neg Data'!E2:E999999,'Pos.Neg Data'!A2:A999999,"&gt;="&amp;$B$3,'Pos.Neg Data'!A2:A999999,"&lt;="&amp;$C$3)</f>
        <v>14</v>
      </c>
      <c r="D8" s="43"/>
      <c r="E8" s="43"/>
    </row>
    <row r="9" spans="1:7" ht="28.8" x14ac:dyDescent="0.3">
      <c r="A9" s="40" t="s">
        <v>77</v>
      </c>
      <c r="B9" s="41">
        <f t="shared" ref="B9:B11" si="0">SUM(C9:E9)</f>
        <v>4</v>
      </c>
      <c r="C9" s="38">
        <f>SUMIFS('Pos.Neg Data'!G2:G999999,'Pos.Neg Data'!A2:A999999,"&gt;="&amp;$B$3,'Pos.Neg Data'!A2:A999999,"&lt;="&amp;$C$3)</f>
        <v>4</v>
      </c>
      <c r="D9" s="38">
        <f>SUMIFS('On-going competency tracker'!F:F,'On-going competency tracker'!A:A,"&gt;="&amp;$B$3,'On-going competency tracker'!A:A,"&lt;="&amp;$C$3)</f>
        <v>0</v>
      </c>
      <c r="E9" s="43"/>
    </row>
    <row r="10" spans="1:7" ht="28.8" x14ac:dyDescent="0.3">
      <c r="A10" s="40" t="s">
        <v>74</v>
      </c>
      <c r="B10" s="41">
        <f t="shared" si="0"/>
        <v>7</v>
      </c>
      <c r="C10" s="38">
        <f>SUMIFS('Pos.Neg Data'!H2:H999999,'Pos.Neg Data'!A2:A999999,"&gt;="&amp;$B$3,'Pos.Neg Data'!A2:A999999,"&lt;="&amp;$C$3)</f>
        <v>7</v>
      </c>
      <c r="D10" s="38">
        <f>SUMIFS('On-going competency tracker'!G2:G999999,'On-going competency tracker'!A2:A999999,"&gt;="&amp;$B$3,'On-going competency tracker'!A2:A999999,"&lt;="&amp;$C$3)</f>
        <v>0</v>
      </c>
      <c r="E10" s="43"/>
    </row>
    <row r="11" spans="1:7" x14ac:dyDescent="0.3">
      <c r="A11" s="39" t="s">
        <v>73</v>
      </c>
      <c r="B11" s="41">
        <f t="shared" si="0"/>
        <v>2</v>
      </c>
      <c r="C11" s="38">
        <f>(COUNTIFS('Pos.Neg Data'!I2:I999999,"&gt;1",'Pos.Neg Data'!A2:A999999,"&gt;="&amp;$B$3,'Pos.Neg Data'!A2:A999999,"&lt;="&amp;$C$3))/2</f>
        <v>2</v>
      </c>
      <c r="D11" s="42">
        <f>COUNTIFS('On-going competency tracker'!A:A,"&gt;="&amp;$B$3,'On-going competency tracker'!A:A,"&lt;="&amp;$C$3,'On-going competency tracker'!M:M,"&lt;&gt;"&amp;"")/2</f>
        <v>0</v>
      </c>
      <c r="E11" s="43"/>
      <c r="G11" s="8"/>
    </row>
    <row r="12" spans="1:7" x14ac:dyDescent="0.3">
      <c r="G12" s="8"/>
    </row>
    <row r="14" spans="1:7" x14ac:dyDescent="0.3">
      <c r="A14" s="38"/>
      <c r="B14" s="54" t="s">
        <v>4</v>
      </c>
      <c r="C14" s="51" t="s">
        <v>89</v>
      </c>
      <c r="D14" s="51" t="s">
        <v>32</v>
      </c>
    </row>
    <row r="15" spans="1:7" x14ac:dyDescent="0.3">
      <c r="A15" s="55" t="s">
        <v>30</v>
      </c>
      <c r="B15" s="2">
        <f>SUM(C15:D15)</f>
        <v>2</v>
      </c>
      <c r="C15" s="38">
        <f>COUNTIFS('Initial Competency Tracker'!N:N,"&gt;="&amp;$B$3,'Initial Competency Tracker'!N:N,"&lt;="&amp;$C$3,'Initial Competency Tracker'!O:O,'Initial Competency Tracker'!AC4)</f>
        <v>2</v>
      </c>
      <c r="D15" s="38">
        <f>COUNTIFS('Initial Competency Tracker'!T:T,"&gt;="&amp;$B$3,'Initial Competency Tracker'!T:T,"&lt;="&amp;$C$3,'Initial Competency Tracker'!U:U,'Initial Competency Tracker'!AD4)</f>
        <v>0</v>
      </c>
    </row>
    <row r="16" spans="1:7" x14ac:dyDescent="0.3">
      <c r="A16" s="36"/>
    </row>
    <row r="17" spans="1:5" x14ac:dyDescent="0.3">
      <c r="A17" s="38"/>
      <c r="B17" s="54" t="s">
        <v>83</v>
      </c>
      <c r="C17" s="51" t="s">
        <v>80</v>
      </c>
      <c r="D17" s="51" t="s">
        <v>81</v>
      </c>
      <c r="E17" s="51" t="s">
        <v>82</v>
      </c>
    </row>
    <row r="18" spans="1:5" ht="28.8" x14ac:dyDescent="0.3">
      <c r="A18" s="56" t="s">
        <v>79</v>
      </c>
      <c r="B18" s="2">
        <f>SUM(C18:E18)</f>
        <v>6</v>
      </c>
      <c r="C18" s="38">
        <f>COUNTIFS('Initial Competency Tracker'!F:F,"&gt;="&amp;$B$3,'Initial Competency Tracker'!F:F,"&lt;="&amp;$C$3)</f>
        <v>1</v>
      </c>
      <c r="D18" s="38">
        <f>COUNTIFS('Initial Competency Tracker'!I:I,"&gt;="&amp;$B$3,'Initial Competency Tracker'!I:I,"&lt;="&amp;$C$3)</f>
        <v>1</v>
      </c>
      <c r="E18" s="38">
        <f>COUNTIFS('Initial Competency Tracker'!L:L,"&gt;="&amp;$B$3,'Initial Competency Tracker'!L:L,"&lt;="&amp;$C$3)</f>
        <v>4</v>
      </c>
    </row>
    <row r="20" spans="1:5" ht="28.8" x14ac:dyDescent="0.3">
      <c r="A20" s="38"/>
      <c r="B20" s="54" t="s">
        <v>98</v>
      </c>
      <c r="C20" s="52" t="s">
        <v>84</v>
      </c>
      <c r="D20" s="52" t="s">
        <v>85</v>
      </c>
    </row>
    <row r="21" spans="1:5" ht="28.8" x14ac:dyDescent="0.3">
      <c r="A21" s="56" t="s">
        <v>99</v>
      </c>
      <c r="B21" s="2">
        <f>(COUNTIFS('Initial Competency Tracker'!T:T,"&gt;="&amp;$B$3,'Initial Competency Tracker'!T:T,"&lt;="&amp;$C$3))+((COUNTIFS('Initial Competency Tracker'!N:N,"&gt;="&amp;$B$3,'Initial Competency Tracker'!N:N,"&lt;="&amp;$C$3)))</f>
        <v>4</v>
      </c>
      <c r="C21" s="38">
        <f>(COUNTIFS('Initial Competency Tracker'!N:N,"&gt;="&amp;$B$3,'Initial Competency Tracker'!N:N,"&lt;="&amp;$C$3))</f>
        <v>4</v>
      </c>
      <c r="D21" s="38">
        <f>(COUNTIFS('Initial Competency Tracker'!T:T,"&gt;="&amp;$B$3,'Initial Competency Tracker'!T:T,"&lt;="&amp;$C$3))</f>
        <v>0</v>
      </c>
    </row>
    <row r="22" spans="1:5" x14ac:dyDescent="0.3">
      <c r="A22" s="37"/>
      <c r="C22" s="30"/>
      <c r="D22" s="30"/>
    </row>
    <row r="23" spans="1:5" x14ac:dyDescent="0.3">
      <c r="A23" s="38"/>
      <c r="B23" s="54" t="s">
        <v>87</v>
      </c>
      <c r="C23" s="53" t="s">
        <v>23</v>
      </c>
      <c r="D23" s="53" t="s">
        <v>88</v>
      </c>
    </row>
    <row r="24" spans="1:5" ht="28.8" x14ac:dyDescent="0.3">
      <c r="A24" s="56" t="s">
        <v>86</v>
      </c>
      <c r="B24" s="45">
        <f>IFERROR((C15+D15)/B21,"N/A")</f>
        <v>0.5</v>
      </c>
      <c r="C24" s="44">
        <f>IFERROR(C15/((COUNTIFS('Initial Competency Tracker'!N:N,"&gt;="&amp;$B$3,'Initial Competency Tracker'!N:N,"&lt;="&amp;$C$3))),"N/A")</f>
        <v>0.5</v>
      </c>
      <c r="D24" s="44" t="str">
        <f>IFERROR(D15/D21,"N/A")</f>
        <v>N/A</v>
      </c>
    </row>
    <row r="26" spans="1:5" ht="28.8" x14ac:dyDescent="0.3">
      <c r="A26" s="38"/>
      <c r="B26" s="60" t="s">
        <v>90</v>
      </c>
      <c r="C26" s="52" t="s">
        <v>91</v>
      </c>
      <c r="D26" s="52" t="s">
        <v>92</v>
      </c>
    </row>
    <row r="27" spans="1:5" x14ac:dyDescent="0.3">
      <c r="A27" s="55" t="s">
        <v>46</v>
      </c>
      <c r="B27" s="2">
        <f>IFERROR(IF(AND(ISNUMBER(D27),ISNUMBER(C27)),(SUM(C27,D27)/2),(SUM(C27,D27))),"N/A")</f>
        <v>97.5</v>
      </c>
      <c r="C27" s="42" t="str">
        <f>IFERROR((SUMIFS('On-going competency tracker'!M:M,'On-going competency tracker'!A:A,"&gt;="&amp;$B$3,'On-going competency tracker'!A:A,"&lt;="&amp;$C$3))/(COUNTIFS('On-going competency tracker'!A:A,"&gt;="&amp;$B$3,'On-going competency tracker'!A:A,"&lt;="&amp;$C$3,'On-going competency tracker'!M:M,"&lt;&gt;"&amp;"")),"N/A")</f>
        <v>N/A</v>
      </c>
      <c r="D27" s="38">
        <f>IFERROR((SUMIFS('Pos.Neg Data'!I:I,'Pos.Neg Data'!A:A,"&gt;="&amp;$B$3,'Pos.Neg Data'!A:A,"&lt;="&amp;$C$3))/(COUNTIFS('Pos.Neg Data'!I2:I999999,"&gt;1",'Pos.Neg Data'!A2:A999999,"&gt;="&amp;$B$3,'Pos.Neg Data'!A2:A999999,"&lt;="&amp;$C$3)),"N/A")</f>
        <v>97.5</v>
      </c>
    </row>
    <row r="28" spans="1:5" x14ac:dyDescent="0.3">
      <c r="B28" s="8"/>
    </row>
    <row r="29" spans="1:5" x14ac:dyDescent="0.3">
      <c r="B29" s="10" t="s">
        <v>94</v>
      </c>
      <c r="C29" t="s">
        <v>93</v>
      </c>
    </row>
    <row r="30" spans="1:5" x14ac:dyDescent="0.3">
      <c r="A30" s="11" t="s">
        <v>95</v>
      </c>
      <c r="B30" s="8">
        <f>SUM(C7:E7)</f>
        <v>41</v>
      </c>
      <c r="C30">
        <f>SUM(C8:E8)</f>
        <v>14</v>
      </c>
    </row>
    <row r="34" spans="1:3" x14ac:dyDescent="0.3">
      <c r="A34" s="7"/>
    </row>
    <row r="47" spans="1:3" x14ac:dyDescent="0.3">
      <c r="B47" t="s">
        <v>17</v>
      </c>
      <c r="C47" t="s">
        <v>97</v>
      </c>
    </row>
    <row r="48" spans="1:3" x14ac:dyDescent="0.3">
      <c r="A48" t="s">
        <v>96</v>
      </c>
      <c r="B48">
        <f>B10</f>
        <v>7</v>
      </c>
      <c r="C48">
        <f>B9</f>
        <v>4</v>
      </c>
    </row>
    <row r="68" spans="4:4" x14ac:dyDescent="0.3">
      <c r="D68" s="8"/>
    </row>
  </sheetData>
  <dataValidations count="1">
    <dataValidation type="date" operator="greaterThan" allowBlank="1" showInputMessage="1" showErrorMessage="1" sqref="B3:C3">
      <formula1>1</formula1>
    </dataValidation>
  </dataValidation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76"/>
  <sheetViews>
    <sheetView workbookViewId="0">
      <selection activeCell="A2" sqref="A2:C2"/>
    </sheetView>
  </sheetViews>
  <sheetFormatPr defaultRowHeight="14.4" x14ac:dyDescent="0.3"/>
  <cols>
    <col min="1" max="1" width="22" customWidth="1"/>
    <col min="2" max="2" width="18.88671875" bestFit="1" customWidth="1"/>
    <col min="3" max="3" width="22" bestFit="1" customWidth="1"/>
    <col min="4" max="4" width="18.5546875" bestFit="1" customWidth="1"/>
    <col min="5" max="5" width="21.5546875" bestFit="1" customWidth="1"/>
  </cols>
  <sheetData>
    <row r="1" spans="1:3" ht="21" x14ac:dyDescent="0.4">
      <c r="A1" s="68" t="s">
        <v>100</v>
      </c>
      <c r="B1" s="68"/>
      <c r="C1" s="68"/>
    </row>
    <row r="2" spans="1:3" ht="21" x14ac:dyDescent="0.4">
      <c r="A2" s="67">
        <v>45047</v>
      </c>
      <c r="B2" s="67"/>
      <c r="C2" s="67"/>
    </row>
    <row r="4" spans="1:3" x14ac:dyDescent="0.3">
      <c r="A4" s="7">
        <f>A2-DAY(A2)+1</f>
        <v>45047</v>
      </c>
      <c r="B4" s="7">
        <f>EOMONTH(A4,0)</f>
        <v>45077</v>
      </c>
    </row>
    <row r="5" spans="1:3" x14ac:dyDescent="0.3">
      <c r="A5" s="7">
        <f>DATE(YEAR(A4),MONTH(A4)+1,DAY(A4))</f>
        <v>45078</v>
      </c>
      <c r="B5" s="7">
        <f>EOMONTH(A5,0)</f>
        <v>45107</v>
      </c>
    </row>
    <row r="6" spans="1:3" x14ac:dyDescent="0.3">
      <c r="A6" s="7">
        <f t="shared" ref="A6:A15" si="0">DATE(YEAR(A5),MONTH(A5)+1,DAY(A5))</f>
        <v>45108</v>
      </c>
      <c r="B6" s="7">
        <f t="shared" ref="B6:B15" si="1">EOMONTH(A6,0)</f>
        <v>45138</v>
      </c>
    </row>
    <row r="7" spans="1:3" x14ac:dyDescent="0.3">
      <c r="A7" s="7">
        <f t="shared" si="0"/>
        <v>45139</v>
      </c>
      <c r="B7" s="7">
        <f t="shared" si="1"/>
        <v>45169</v>
      </c>
    </row>
    <row r="8" spans="1:3" x14ac:dyDescent="0.3">
      <c r="A8" s="7">
        <f t="shared" si="0"/>
        <v>45170</v>
      </c>
      <c r="B8" s="7">
        <f t="shared" si="1"/>
        <v>45199</v>
      </c>
    </row>
    <row r="9" spans="1:3" x14ac:dyDescent="0.3">
      <c r="A9" s="7">
        <f t="shared" si="0"/>
        <v>45200</v>
      </c>
      <c r="B9" s="7">
        <f t="shared" si="1"/>
        <v>45230</v>
      </c>
    </row>
    <row r="10" spans="1:3" x14ac:dyDescent="0.3">
      <c r="A10" s="7">
        <f t="shared" si="0"/>
        <v>45231</v>
      </c>
      <c r="B10" s="7">
        <f t="shared" si="1"/>
        <v>45260</v>
      </c>
    </row>
    <row r="11" spans="1:3" x14ac:dyDescent="0.3">
      <c r="A11" s="7">
        <f t="shared" si="0"/>
        <v>45261</v>
      </c>
      <c r="B11" s="7">
        <f t="shared" si="1"/>
        <v>45291</v>
      </c>
    </row>
    <row r="12" spans="1:3" x14ac:dyDescent="0.3">
      <c r="A12" s="7">
        <f t="shared" si="0"/>
        <v>45292</v>
      </c>
      <c r="B12" s="7">
        <f t="shared" si="1"/>
        <v>45322</v>
      </c>
    </row>
    <row r="13" spans="1:3" x14ac:dyDescent="0.3">
      <c r="A13" s="7">
        <f t="shared" si="0"/>
        <v>45323</v>
      </c>
      <c r="B13" s="7">
        <f t="shared" si="1"/>
        <v>45351</v>
      </c>
    </row>
    <row r="14" spans="1:3" x14ac:dyDescent="0.3">
      <c r="A14" s="7">
        <f t="shared" si="0"/>
        <v>45352</v>
      </c>
      <c r="B14" s="7">
        <f t="shared" si="1"/>
        <v>45382</v>
      </c>
    </row>
    <row r="15" spans="1:3" x14ac:dyDescent="0.3">
      <c r="A15" s="7">
        <f t="shared" si="0"/>
        <v>45383</v>
      </c>
      <c r="B15" s="7">
        <f t="shared" si="1"/>
        <v>45412</v>
      </c>
    </row>
    <row r="17" spans="1:3" x14ac:dyDescent="0.3">
      <c r="B17" t="s">
        <v>94</v>
      </c>
      <c r="C17" t="s">
        <v>101</v>
      </c>
    </row>
    <row r="18" spans="1:3" x14ac:dyDescent="0.3">
      <c r="A18" t="str">
        <f>TEXT(A4, "mmm")</f>
        <v>May</v>
      </c>
      <c r="B18">
        <f>SUMIFS('Pos.Neg Data'!$D$2:$D$999999,'Pos.Neg Data'!$A$2:$A$999999,"&gt;="&amp;$A4,'Pos.Neg Data'!$A$2:$A$999999,"&lt;="&amp;$B4)</f>
        <v>0</v>
      </c>
      <c r="C18">
        <f>SUMIFS('Pos.Neg Data'!$E$2:$E$999999,'Pos.Neg Data'!$A$2:$A$999999,"&gt;="&amp;$A4,'Pos.Neg Data'!$A$2:$A$999999,"&lt;="&amp;$B4)</f>
        <v>0</v>
      </c>
    </row>
    <row r="19" spans="1:3" x14ac:dyDescent="0.3">
      <c r="A19" t="str">
        <f t="shared" ref="A19:A29" si="2">TEXT(A5, "mmm")</f>
        <v>Jun</v>
      </c>
      <c r="B19">
        <f>SUMIFS('Pos.Neg Data'!$D$2:$D$999999,'Pos.Neg Data'!$A$2:$A$999999,"&gt;="&amp;$A5,'Pos.Neg Data'!$A$2:$A$999999,"&lt;="&amp;$B5)</f>
        <v>41</v>
      </c>
      <c r="C19">
        <f>SUMIFS('Pos.Neg Data'!$E$2:$E$999999,'Pos.Neg Data'!$A$2:$A$999999,"&gt;="&amp;$A5,'Pos.Neg Data'!$A$2:$A$999999,"&lt;="&amp;$B5)</f>
        <v>14</v>
      </c>
    </row>
    <row r="20" spans="1:3" x14ac:dyDescent="0.3">
      <c r="A20" t="str">
        <f t="shared" si="2"/>
        <v>Jul</v>
      </c>
      <c r="B20">
        <f>SUMIFS('Pos.Neg Data'!$D$2:$D$999999,'Pos.Neg Data'!$A$2:$A$999999,"&gt;="&amp;$A6,'Pos.Neg Data'!$A$2:$A$999999,"&lt;="&amp;$B6)</f>
        <v>0</v>
      </c>
      <c r="C20">
        <f>SUMIFS('Pos.Neg Data'!$E$2:$E$999999,'Pos.Neg Data'!$A$2:$A$999999,"&gt;="&amp;$A6,'Pos.Neg Data'!$A$2:$A$999999,"&lt;="&amp;$B6)</f>
        <v>0</v>
      </c>
    </row>
    <row r="21" spans="1:3" x14ac:dyDescent="0.3">
      <c r="A21" t="str">
        <f t="shared" si="2"/>
        <v>Aug</v>
      </c>
      <c r="B21">
        <f>SUMIFS('Pos.Neg Data'!$D$2:$D$999999,'Pos.Neg Data'!$A$2:$A$999999,"&gt;="&amp;$A7,'Pos.Neg Data'!$A$2:$A$999999,"&lt;="&amp;$B7)</f>
        <v>0</v>
      </c>
      <c r="C21">
        <f>SUMIFS('Pos.Neg Data'!$E$2:$E$999999,'Pos.Neg Data'!$A$2:$A$999999,"&gt;="&amp;$A7,'Pos.Neg Data'!$A$2:$A$999999,"&lt;="&amp;$B7)</f>
        <v>0</v>
      </c>
    </row>
    <row r="22" spans="1:3" x14ac:dyDescent="0.3">
      <c r="A22" t="str">
        <f t="shared" si="2"/>
        <v>Sep</v>
      </c>
      <c r="B22">
        <f>SUMIFS('Pos.Neg Data'!$D$2:$D$999999,'Pos.Neg Data'!$A$2:$A$999999,"&gt;="&amp;$A8,'Pos.Neg Data'!$A$2:$A$999999,"&lt;="&amp;$B8)</f>
        <v>0</v>
      </c>
      <c r="C22">
        <f>SUMIFS('Pos.Neg Data'!$E$2:$E$999999,'Pos.Neg Data'!$A$2:$A$999999,"&gt;="&amp;$A8,'Pos.Neg Data'!$A$2:$A$999999,"&lt;="&amp;$B8)</f>
        <v>0</v>
      </c>
    </row>
    <row r="23" spans="1:3" x14ac:dyDescent="0.3">
      <c r="A23" t="str">
        <f t="shared" si="2"/>
        <v>Oct</v>
      </c>
      <c r="B23">
        <f>SUMIFS('Pos.Neg Data'!$D$2:$D$999999,'Pos.Neg Data'!$A$2:$A$999999,"&gt;="&amp;$A9,'Pos.Neg Data'!$A$2:$A$999999,"&lt;="&amp;$B9)</f>
        <v>0</v>
      </c>
      <c r="C23">
        <f>SUMIFS('Pos.Neg Data'!$E$2:$E$999999,'Pos.Neg Data'!$A$2:$A$999999,"&gt;="&amp;$A9,'Pos.Neg Data'!$A$2:$A$999999,"&lt;="&amp;$B9)</f>
        <v>0</v>
      </c>
    </row>
    <row r="24" spans="1:3" x14ac:dyDescent="0.3">
      <c r="A24" t="str">
        <f t="shared" si="2"/>
        <v>Nov</v>
      </c>
      <c r="B24">
        <f>SUMIFS('Pos.Neg Data'!$D$2:$D$999999,'Pos.Neg Data'!$A$2:$A$999999,"&gt;="&amp;$A10,'Pos.Neg Data'!$A$2:$A$999999,"&lt;="&amp;$B10)</f>
        <v>0</v>
      </c>
      <c r="C24">
        <f>SUMIFS('Pos.Neg Data'!$E$2:$E$999999,'Pos.Neg Data'!$A$2:$A$999999,"&gt;="&amp;$A10,'Pos.Neg Data'!$A$2:$A$999999,"&lt;="&amp;$B10)</f>
        <v>0</v>
      </c>
    </row>
    <row r="25" spans="1:3" x14ac:dyDescent="0.3">
      <c r="A25" t="str">
        <f t="shared" si="2"/>
        <v>Dec</v>
      </c>
      <c r="B25">
        <f>SUMIFS('Pos.Neg Data'!$D$2:$D$999999,'Pos.Neg Data'!$A$2:$A$999999,"&gt;="&amp;$A11,'Pos.Neg Data'!$A$2:$A$999999,"&lt;="&amp;$B11)</f>
        <v>15</v>
      </c>
      <c r="C25">
        <f>SUMIFS('Pos.Neg Data'!$E$2:$E$999999,'Pos.Neg Data'!$A$2:$A$999999,"&gt;="&amp;$A11,'Pos.Neg Data'!$A$2:$A$999999,"&lt;="&amp;$B11)</f>
        <v>6</v>
      </c>
    </row>
    <row r="26" spans="1:3" x14ac:dyDescent="0.3">
      <c r="A26" t="str">
        <f t="shared" si="2"/>
        <v>Jan</v>
      </c>
      <c r="B26">
        <f>SUMIFS('Pos.Neg Data'!$D$2:$D$999999,'Pos.Neg Data'!$A$2:$A$999999,"&gt;="&amp;$A12,'Pos.Neg Data'!$A$2:$A$999999,"&lt;="&amp;$B12)</f>
        <v>0</v>
      </c>
      <c r="C26">
        <f>SUMIFS('Pos.Neg Data'!$E$2:$E$999999,'Pos.Neg Data'!$A$2:$A$999999,"&gt;="&amp;$A12,'Pos.Neg Data'!$A$2:$A$999999,"&lt;="&amp;$B12)</f>
        <v>0</v>
      </c>
    </row>
    <row r="27" spans="1:3" x14ac:dyDescent="0.3">
      <c r="A27" t="str">
        <f t="shared" si="2"/>
        <v>Feb</v>
      </c>
      <c r="B27">
        <f>SUMIFS('Pos.Neg Data'!$D$2:$D$999999,'Pos.Neg Data'!$A$2:$A$999999,"&gt;="&amp;$A13,'Pos.Neg Data'!$A$2:$A$999999,"&lt;="&amp;$B13)</f>
        <v>0</v>
      </c>
      <c r="C27">
        <f>SUMIFS('Pos.Neg Data'!$E$2:$E$999999,'Pos.Neg Data'!$A$2:$A$999999,"&gt;="&amp;$A13,'Pos.Neg Data'!$A$2:$A$999999,"&lt;="&amp;$B13)</f>
        <v>0</v>
      </c>
    </row>
    <row r="28" spans="1:3" x14ac:dyDescent="0.3">
      <c r="A28" t="str">
        <f t="shared" si="2"/>
        <v>Mar</v>
      </c>
      <c r="B28">
        <f>SUMIFS('Pos.Neg Data'!$D$2:$D$999999,'Pos.Neg Data'!$A$2:$A$999999,"&gt;="&amp;$A14,'Pos.Neg Data'!$A$2:$A$999999,"&lt;="&amp;$B14)</f>
        <v>0</v>
      </c>
      <c r="C28">
        <f>SUMIFS('Pos.Neg Data'!$E$2:$E$999999,'Pos.Neg Data'!$A$2:$A$999999,"&gt;="&amp;$A14,'Pos.Neg Data'!$A$2:$A$999999,"&lt;="&amp;$B14)</f>
        <v>0</v>
      </c>
    </row>
    <row r="29" spans="1:3" x14ac:dyDescent="0.3">
      <c r="A29" t="str">
        <f t="shared" si="2"/>
        <v>Apr</v>
      </c>
      <c r="B29">
        <f>SUMIFS('Pos.Neg Data'!$D$2:$D$999999,'Pos.Neg Data'!$A$2:$A$999999,"&gt;="&amp;$A15,'Pos.Neg Data'!$A$2:$A$999999,"&lt;="&amp;$B15)</f>
        <v>0</v>
      </c>
      <c r="C29">
        <f>SUMIFS('Pos.Neg Data'!$E$2:$E$999999,'Pos.Neg Data'!$A$2:$A$999999,"&gt;="&amp;$A15,'Pos.Neg Data'!$A$2:$A$999999,"&lt;="&amp;$B15)</f>
        <v>0</v>
      </c>
    </row>
    <row r="30" spans="1:3" x14ac:dyDescent="0.3">
      <c r="A30" s="57" t="s">
        <v>4</v>
      </c>
      <c r="B30" s="57">
        <f>SUM(B18:B29)</f>
        <v>56</v>
      </c>
      <c r="C30" s="57">
        <f>SUM(C18:C29)</f>
        <v>20</v>
      </c>
    </row>
    <row r="32" spans="1:3" x14ac:dyDescent="0.3">
      <c r="B32" t="s">
        <v>17</v>
      </c>
      <c r="C32" t="s">
        <v>97</v>
      </c>
    </row>
    <row r="33" spans="1:5" x14ac:dyDescent="0.3">
      <c r="A33" t="str">
        <f>TEXT(A4, "mmm")</f>
        <v>May</v>
      </c>
      <c r="B33">
        <f>SUMIFS('Pos.Neg Data'!$G$2:$G$999999,'Pos.Neg Data'!$A$2:$A$999999,"&gt;="&amp;$A4,'Pos.Neg Data'!$A$2:$A$999999,"&lt;="&amp;$B4)</f>
        <v>0</v>
      </c>
      <c r="C33">
        <f>SUMIFS('Pos.Neg Data'!$H$2:$H$999999,'Pos.Neg Data'!$A$2:$A$999999,"&gt;="&amp;$A4,'Pos.Neg Data'!$A$2:$A$999999,"&lt;="&amp;$B4)</f>
        <v>0</v>
      </c>
    </row>
    <row r="34" spans="1:5" x14ac:dyDescent="0.3">
      <c r="A34" t="str">
        <f t="shared" ref="A34:A44" si="3">TEXT(A5, "mmm")</f>
        <v>Jun</v>
      </c>
      <c r="B34">
        <f>SUMIFS('Pos.Neg Data'!$G$2:$G$999999,'Pos.Neg Data'!$A$2:$A$999999,"&gt;="&amp;$A5,'Pos.Neg Data'!$A$2:$A$999999,"&lt;="&amp;$B5)</f>
        <v>4</v>
      </c>
      <c r="C34">
        <f>SUMIFS('Pos.Neg Data'!$H$2:$H$999999,'Pos.Neg Data'!$A$2:$A$999999,"&gt;="&amp;$A5,'Pos.Neg Data'!$A$2:$A$999999,"&lt;="&amp;$B5)</f>
        <v>7</v>
      </c>
    </row>
    <row r="35" spans="1:5" x14ac:dyDescent="0.3">
      <c r="A35" t="str">
        <f t="shared" si="3"/>
        <v>Jul</v>
      </c>
      <c r="B35">
        <f>SUMIFS('Pos.Neg Data'!$G$2:$G$999999,'Pos.Neg Data'!$A$2:$A$999999,"&gt;="&amp;$A6,'Pos.Neg Data'!$A$2:$A$999999,"&lt;="&amp;$B6)</f>
        <v>0</v>
      </c>
      <c r="C35">
        <f>SUMIFS('Pos.Neg Data'!$H$2:$H$999999,'Pos.Neg Data'!$A$2:$A$999999,"&gt;="&amp;$A6,'Pos.Neg Data'!$A$2:$A$999999,"&lt;="&amp;$B6)</f>
        <v>0</v>
      </c>
    </row>
    <row r="36" spans="1:5" x14ac:dyDescent="0.3">
      <c r="A36" t="str">
        <f t="shared" si="3"/>
        <v>Aug</v>
      </c>
      <c r="B36">
        <f>SUMIFS('Pos.Neg Data'!$G$2:$G$999999,'Pos.Neg Data'!$A$2:$A$999999,"&gt;="&amp;$A7,'Pos.Neg Data'!$A$2:$A$999999,"&lt;="&amp;$B7)</f>
        <v>0</v>
      </c>
      <c r="C36">
        <f>SUMIFS('Pos.Neg Data'!$H$2:$H$999999,'Pos.Neg Data'!$A$2:$A$999999,"&gt;="&amp;$A7,'Pos.Neg Data'!$A$2:$A$999999,"&lt;="&amp;$B7)</f>
        <v>0</v>
      </c>
    </row>
    <row r="37" spans="1:5" x14ac:dyDescent="0.3">
      <c r="A37" t="str">
        <f t="shared" si="3"/>
        <v>Sep</v>
      </c>
      <c r="B37">
        <f>SUMIFS('Pos.Neg Data'!$G$2:$G$999999,'Pos.Neg Data'!$A$2:$A$999999,"&gt;="&amp;$A8,'Pos.Neg Data'!$A$2:$A$999999,"&lt;="&amp;$B8)</f>
        <v>0</v>
      </c>
      <c r="C37">
        <f>SUMIFS('Pos.Neg Data'!$H$2:$H$999999,'Pos.Neg Data'!$A$2:$A$999999,"&gt;="&amp;$A8,'Pos.Neg Data'!$A$2:$A$999999,"&lt;="&amp;$B8)</f>
        <v>0</v>
      </c>
    </row>
    <row r="38" spans="1:5" x14ac:dyDescent="0.3">
      <c r="A38" t="str">
        <f t="shared" si="3"/>
        <v>Oct</v>
      </c>
      <c r="B38">
        <f>SUMIFS('Pos.Neg Data'!$G$2:$G$999999,'Pos.Neg Data'!$A$2:$A$999999,"&gt;="&amp;$A9,'Pos.Neg Data'!$A$2:$A$999999,"&lt;="&amp;$B9)</f>
        <v>0</v>
      </c>
      <c r="C38">
        <f>SUMIFS('Pos.Neg Data'!$H$2:$H$999999,'Pos.Neg Data'!$A$2:$A$999999,"&gt;="&amp;$A9,'Pos.Neg Data'!$A$2:$A$999999,"&lt;="&amp;$B9)</f>
        <v>0</v>
      </c>
    </row>
    <row r="39" spans="1:5" x14ac:dyDescent="0.3">
      <c r="A39" t="str">
        <f t="shared" si="3"/>
        <v>Nov</v>
      </c>
      <c r="B39">
        <f>SUMIFS('Pos.Neg Data'!$G$2:$G$999999,'Pos.Neg Data'!$A$2:$A$999999,"&gt;="&amp;$A10,'Pos.Neg Data'!$A$2:$A$999999,"&lt;="&amp;$B10)</f>
        <v>0</v>
      </c>
      <c r="C39">
        <f>SUMIFS('Pos.Neg Data'!$H$2:$H$999999,'Pos.Neg Data'!$A$2:$A$999999,"&gt;="&amp;$A10,'Pos.Neg Data'!$A$2:$A$999999,"&lt;="&amp;$B10)</f>
        <v>0</v>
      </c>
    </row>
    <row r="40" spans="1:5" x14ac:dyDescent="0.3">
      <c r="A40" t="str">
        <f t="shared" si="3"/>
        <v>Dec</v>
      </c>
      <c r="B40">
        <f>SUMIFS('Pos.Neg Data'!$G$2:$G$999999,'Pos.Neg Data'!$A$2:$A$999999,"&gt;="&amp;$A11,'Pos.Neg Data'!$A$2:$A$999999,"&lt;="&amp;$B11)</f>
        <v>3</v>
      </c>
      <c r="C40">
        <f>SUMIFS('Pos.Neg Data'!$H$2:$H$999999,'Pos.Neg Data'!$A$2:$A$999999,"&gt;="&amp;$A11,'Pos.Neg Data'!$A$2:$A$999999,"&lt;="&amp;$B11)</f>
        <v>4</v>
      </c>
    </row>
    <row r="41" spans="1:5" x14ac:dyDescent="0.3">
      <c r="A41" t="str">
        <f t="shared" si="3"/>
        <v>Jan</v>
      </c>
      <c r="B41">
        <f>SUMIFS('Pos.Neg Data'!$G$2:$G$999999,'Pos.Neg Data'!$A$2:$A$999999,"&gt;="&amp;$A12,'Pos.Neg Data'!$A$2:$A$999999,"&lt;="&amp;$B12)</f>
        <v>0</v>
      </c>
      <c r="C41">
        <f>SUMIFS('Pos.Neg Data'!$H$2:$H$999999,'Pos.Neg Data'!$A$2:$A$999999,"&gt;="&amp;$A12,'Pos.Neg Data'!$A$2:$A$999999,"&lt;="&amp;$B12)</f>
        <v>0</v>
      </c>
    </row>
    <row r="42" spans="1:5" x14ac:dyDescent="0.3">
      <c r="A42" t="str">
        <f t="shared" si="3"/>
        <v>Feb</v>
      </c>
      <c r="B42">
        <f>SUMIFS('Pos.Neg Data'!$G$2:$G$999999,'Pos.Neg Data'!$A$2:$A$999999,"&gt;="&amp;$A13,'Pos.Neg Data'!$A$2:$A$999999,"&lt;="&amp;$B13)</f>
        <v>0</v>
      </c>
      <c r="C42">
        <f>SUMIFS('Pos.Neg Data'!$H$2:$H$999999,'Pos.Neg Data'!$A$2:$A$999999,"&gt;="&amp;$A13,'Pos.Neg Data'!$A$2:$A$999999,"&lt;="&amp;$B13)</f>
        <v>0</v>
      </c>
    </row>
    <row r="43" spans="1:5" x14ac:dyDescent="0.3">
      <c r="A43" t="str">
        <f>TEXT(A14, "mmm")</f>
        <v>Mar</v>
      </c>
      <c r="B43">
        <f>SUMIFS('Pos.Neg Data'!$G$2:$G$999999,'Pos.Neg Data'!$A$2:$A$999999,"&gt;="&amp;$A14,'Pos.Neg Data'!$A$2:$A$999999,"&lt;="&amp;$B14)</f>
        <v>0</v>
      </c>
      <c r="C43">
        <f>SUMIFS('Pos.Neg Data'!$H$2:$H$999999,'Pos.Neg Data'!$A$2:$A$999999,"&gt;="&amp;$A14,'Pos.Neg Data'!$A$2:$A$999999,"&lt;="&amp;$B14)</f>
        <v>0</v>
      </c>
    </row>
    <row r="44" spans="1:5" x14ac:dyDescent="0.3">
      <c r="A44" t="str">
        <f t="shared" si="3"/>
        <v>Apr</v>
      </c>
      <c r="B44">
        <f>SUMIFS('Pos.Neg Data'!$G$2:$G$999999,'Pos.Neg Data'!$A$2:$A$999999,"&gt;="&amp;$A15,'Pos.Neg Data'!$A$2:$A$999999,"&lt;="&amp;$B15)</f>
        <v>0</v>
      </c>
      <c r="C44">
        <f>SUMIFS('Pos.Neg Data'!$H$2:$H$999999,'Pos.Neg Data'!$A$2:$A$999999,"&gt;="&amp;$A15,'Pos.Neg Data'!$A$2:$A$999999,"&lt;="&amp;$B15)</f>
        <v>0</v>
      </c>
    </row>
    <row r="45" spans="1:5" x14ac:dyDescent="0.3">
      <c r="A45" s="58" t="s">
        <v>4</v>
      </c>
      <c r="B45" s="58">
        <f>SUM(B33:B44)</f>
        <v>7</v>
      </c>
      <c r="C45" s="58">
        <f>SUM(C33:C44)</f>
        <v>11</v>
      </c>
    </row>
    <row r="48" spans="1:5" x14ac:dyDescent="0.3">
      <c r="B48" t="s">
        <v>102</v>
      </c>
      <c r="C48" t="s">
        <v>104</v>
      </c>
      <c r="D48" t="s">
        <v>103</v>
      </c>
      <c r="E48" t="s">
        <v>105</v>
      </c>
    </row>
    <row r="49" spans="1:5" x14ac:dyDescent="0.3">
      <c r="A49" t="str">
        <f>TEXT(A4, "mmm")</f>
        <v>May</v>
      </c>
      <c r="B49">
        <f>COUNTIFS('Initial Competency Tracker'!$N:$N,"&gt;="&amp;$A4,'Initial Competency Tracker'!$N:$N,"&lt;="&amp;$B4,'Initial Competency Tracker'!$O:$O,'Initial Competency Tracker'!$AC$4)</f>
        <v>0</v>
      </c>
      <c r="C49">
        <f>((COUNTIFS('Initial Competency Tracker'!N:N,"&gt;="&amp;$A4,'Initial Competency Tracker'!N:N,"&lt;="&amp;$B4)))-(B49)</f>
        <v>0</v>
      </c>
      <c r="D49">
        <f>COUNTIFS('Initial Competency Tracker'!$T:$T,"&gt;="&amp;$A4,'Initial Competency Tracker'!$T:$T,"&lt;="&amp;$B4,'Initial Competency Tracker'!$U:$U,'Initial Competency Tracker'!$AD$4)</f>
        <v>0</v>
      </c>
      <c r="E49">
        <f>((COUNTIFS('Initial Competency Tracker'!T:T,"&gt;="&amp;$A4,'Initial Competency Tracker'!T:T,"&lt;="&amp;$B4)))-(D49)</f>
        <v>0</v>
      </c>
    </row>
    <row r="50" spans="1:5" x14ac:dyDescent="0.3">
      <c r="A50" t="str">
        <f t="shared" ref="A50:A60" si="4">TEXT(A5, "mmm")</f>
        <v>Jun</v>
      </c>
      <c r="B50">
        <f>COUNTIFS('Initial Competency Tracker'!$N:$N,"&gt;="&amp;$A5,'Initial Competency Tracker'!$N:$N,"&lt;="&amp;$B5,'Initial Competency Tracker'!$O:$O,'Initial Competency Tracker'!$AC$4)</f>
        <v>1</v>
      </c>
      <c r="C50">
        <f>((COUNTIFS('Initial Competency Tracker'!N:N,"&gt;="&amp;$A5,'Initial Competency Tracker'!N:N,"&lt;="&amp;$B5)))-(B50)</f>
        <v>2</v>
      </c>
      <c r="D50">
        <f>COUNTIFS('Initial Competency Tracker'!$T:$T,"&gt;="&amp;$A5,'Initial Competency Tracker'!$T:$T,"&lt;="&amp;$B5,'Initial Competency Tracker'!$U:$U,'Initial Competency Tracker'!$AD$4)</f>
        <v>0</v>
      </c>
      <c r="E50">
        <f>((COUNTIFS('Initial Competency Tracker'!T:T,"&gt;="&amp;$A5,'Initial Competency Tracker'!T:T,"&lt;="&amp;$B5)))-(D50)</f>
        <v>0</v>
      </c>
    </row>
    <row r="51" spans="1:5" x14ac:dyDescent="0.3">
      <c r="A51" t="str">
        <f t="shared" si="4"/>
        <v>Jul</v>
      </c>
      <c r="B51">
        <f>COUNTIFS('Initial Competency Tracker'!$N:$N,"&gt;="&amp;$A6,'Initial Competency Tracker'!$N:$N,"&lt;="&amp;$B6,'Initial Competency Tracker'!$O:$O,'Initial Competency Tracker'!$AC$4)</f>
        <v>1</v>
      </c>
      <c r="C51">
        <f>((COUNTIFS('Initial Competency Tracker'!N:N,"&gt;="&amp;$A6,'Initial Competency Tracker'!N:N,"&lt;="&amp;$B6)))-(B51)</f>
        <v>1</v>
      </c>
      <c r="D51">
        <f>COUNTIFS('Initial Competency Tracker'!$T:$T,"&gt;="&amp;$A6,'Initial Competency Tracker'!$T:$T,"&lt;="&amp;$B6,'Initial Competency Tracker'!$U:$U,'Initial Competency Tracker'!$AD$4)</f>
        <v>1</v>
      </c>
      <c r="E51">
        <f>((COUNTIFS('Initial Competency Tracker'!T:T,"&gt;="&amp;$A6,'Initial Competency Tracker'!T:T,"&lt;="&amp;$B6)))-(D51)</f>
        <v>1</v>
      </c>
    </row>
    <row r="52" spans="1:5" x14ac:dyDescent="0.3">
      <c r="A52" t="str">
        <f t="shared" si="4"/>
        <v>Aug</v>
      </c>
      <c r="B52">
        <f>COUNTIFS('Initial Competency Tracker'!$N:$N,"&gt;="&amp;$A7,'Initial Competency Tracker'!$N:$N,"&lt;="&amp;$B7,'Initial Competency Tracker'!$O:$O,'Initial Competency Tracker'!$AC$4)</f>
        <v>0</v>
      </c>
      <c r="C52">
        <f>((COUNTIFS('Initial Competency Tracker'!N:N,"&gt;="&amp;$A7,'Initial Competency Tracker'!N:N,"&lt;="&amp;$B7)))-(B52)</f>
        <v>0</v>
      </c>
      <c r="D52">
        <f>COUNTIFS('Initial Competency Tracker'!$T:$T,"&gt;="&amp;$A7,'Initial Competency Tracker'!$T:$T,"&lt;="&amp;$B7,'Initial Competency Tracker'!$U:$U,'Initial Competency Tracker'!$AD$4)</f>
        <v>0</v>
      </c>
      <c r="E52">
        <f>((COUNTIFS('Initial Competency Tracker'!T:T,"&gt;="&amp;$A7,'Initial Competency Tracker'!T:T,"&lt;="&amp;$B7)))-(D52)</f>
        <v>0</v>
      </c>
    </row>
    <row r="53" spans="1:5" x14ac:dyDescent="0.3">
      <c r="A53" t="str">
        <f t="shared" si="4"/>
        <v>Sep</v>
      </c>
      <c r="B53">
        <f>COUNTIFS('Initial Competency Tracker'!$N:$N,"&gt;="&amp;$A8,'Initial Competency Tracker'!$N:$N,"&lt;="&amp;$B8,'Initial Competency Tracker'!$O:$O,'Initial Competency Tracker'!$AC$4)</f>
        <v>0</v>
      </c>
      <c r="C53">
        <f>((COUNTIFS('Initial Competency Tracker'!N:N,"&gt;="&amp;$A8,'Initial Competency Tracker'!N:N,"&lt;="&amp;$B8)))-(B53)</f>
        <v>0</v>
      </c>
      <c r="D53">
        <f>COUNTIFS('Initial Competency Tracker'!$T:$T,"&gt;="&amp;$A8,'Initial Competency Tracker'!$T:$T,"&lt;="&amp;$B8,'Initial Competency Tracker'!$U:$U,'Initial Competency Tracker'!$AD$4)</f>
        <v>0</v>
      </c>
      <c r="E53">
        <f>((COUNTIFS('Initial Competency Tracker'!T:T,"&gt;="&amp;$A8,'Initial Competency Tracker'!T:T,"&lt;="&amp;$B8)))-(D53)</f>
        <v>0</v>
      </c>
    </row>
    <row r="54" spans="1:5" x14ac:dyDescent="0.3">
      <c r="A54" t="str">
        <f t="shared" si="4"/>
        <v>Oct</v>
      </c>
      <c r="B54">
        <f>COUNTIFS('Initial Competency Tracker'!$N:$N,"&gt;="&amp;$A9,'Initial Competency Tracker'!$N:$N,"&lt;="&amp;$B9,'Initial Competency Tracker'!$O:$O,'Initial Competency Tracker'!$AC$4)</f>
        <v>0</v>
      </c>
      <c r="C54">
        <f>((COUNTIFS('Initial Competency Tracker'!N:N,"&gt;="&amp;$A9,'Initial Competency Tracker'!N:N,"&lt;="&amp;$B9)))-(B54)</f>
        <v>0</v>
      </c>
      <c r="D54">
        <f>COUNTIFS('Initial Competency Tracker'!$T:$T,"&gt;="&amp;$A9,'Initial Competency Tracker'!$T:$T,"&lt;="&amp;$B9,'Initial Competency Tracker'!$U:$U,'Initial Competency Tracker'!$AD$4)</f>
        <v>0</v>
      </c>
      <c r="E54">
        <f>((COUNTIFS('Initial Competency Tracker'!T:T,"&gt;="&amp;$A9,'Initial Competency Tracker'!T:T,"&lt;="&amp;$B9)))-(D54)</f>
        <v>0</v>
      </c>
    </row>
    <row r="55" spans="1:5" x14ac:dyDescent="0.3">
      <c r="A55" t="str">
        <f t="shared" si="4"/>
        <v>Nov</v>
      </c>
      <c r="B55">
        <f>COUNTIFS('Initial Competency Tracker'!$N:$N,"&gt;="&amp;$A10,'Initial Competency Tracker'!$N:$N,"&lt;="&amp;$B10,'Initial Competency Tracker'!$O:$O,'Initial Competency Tracker'!$AC$4)</f>
        <v>0</v>
      </c>
      <c r="C55">
        <f>((COUNTIFS('Initial Competency Tracker'!N:N,"&gt;="&amp;$A10,'Initial Competency Tracker'!N:N,"&lt;="&amp;$B10)))-(B55)</f>
        <v>0</v>
      </c>
      <c r="D55">
        <f>COUNTIFS('Initial Competency Tracker'!$T:$T,"&gt;="&amp;$A10,'Initial Competency Tracker'!$T:$T,"&lt;="&amp;$B10,'Initial Competency Tracker'!$U:$U,'Initial Competency Tracker'!$AD$4)</f>
        <v>0</v>
      </c>
      <c r="E55">
        <f>((COUNTIFS('Initial Competency Tracker'!T:T,"&gt;="&amp;$A10,'Initial Competency Tracker'!T:T,"&lt;="&amp;$B10)))-(D55)</f>
        <v>0</v>
      </c>
    </row>
    <row r="56" spans="1:5" x14ac:dyDescent="0.3">
      <c r="A56" t="str">
        <f t="shared" si="4"/>
        <v>Dec</v>
      </c>
      <c r="B56">
        <f>COUNTIFS('Initial Competency Tracker'!$N:$N,"&gt;="&amp;$A11,'Initial Competency Tracker'!$N:$N,"&lt;="&amp;$B11,'Initial Competency Tracker'!$O:$O,'Initial Competency Tracker'!$AC$4)</f>
        <v>0</v>
      </c>
      <c r="C56">
        <f>((COUNTIFS('Initial Competency Tracker'!N:N,"&gt;="&amp;$A11,'Initial Competency Tracker'!N:N,"&lt;="&amp;$B11)))-(B56)</f>
        <v>0</v>
      </c>
      <c r="D56">
        <f>COUNTIFS('Initial Competency Tracker'!$T:$T,"&gt;="&amp;$A11,'Initial Competency Tracker'!$T:$T,"&lt;="&amp;$B11,'Initial Competency Tracker'!$U:$U,'Initial Competency Tracker'!$AD$4)</f>
        <v>0</v>
      </c>
      <c r="E56">
        <f>((COUNTIFS('Initial Competency Tracker'!T:T,"&gt;="&amp;$A11,'Initial Competency Tracker'!T:T,"&lt;="&amp;$B11)))-(D56)</f>
        <v>0</v>
      </c>
    </row>
    <row r="57" spans="1:5" x14ac:dyDescent="0.3">
      <c r="A57" t="str">
        <f t="shared" si="4"/>
        <v>Jan</v>
      </c>
      <c r="B57">
        <f>COUNTIFS('Initial Competency Tracker'!$N:$N,"&gt;="&amp;$A12,'Initial Competency Tracker'!$N:$N,"&lt;="&amp;$B12,'Initial Competency Tracker'!$O:$O,'Initial Competency Tracker'!$AC$4)</f>
        <v>0</v>
      </c>
      <c r="C57">
        <f>((COUNTIFS('Initial Competency Tracker'!N:N,"&gt;="&amp;$A12,'Initial Competency Tracker'!N:N,"&lt;="&amp;$B12)))-(B57)</f>
        <v>0</v>
      </c>
      <c r="D57">
        <f>COUNTIFS('Initial Competency Tracker'!$T:$T,"&gt;="&amp;$A12,'Initial Competency Tracker'!$T:$T,"&lt;="&amp;$B12,'Initial Competency Tracker'!$U:$U,'Initial Competency Tracker'!$AD$4)</f>
        <v>0</v>
      </c>
      <c r="E57">
        <f>((COUNTIFS('Initial Competency Tracker'!T:T,"&gt;="&amp;$A12,'Initial Competency Tracker'!T:T,"&lt;="&amp;$B12)))-(D57)</f>
        <v>0</v>
      </c>
    </row>
    <row r="58" spans="1:5" x14ac:dyDescent="0.3">
      <c r="A58" t="str">
        <f t="shared" si="4"/>
        <v>Feb</v>
      </c>
      <c r="B58">
        <f>COUNTIFS('Initial Competency Tracker'!$N:$N,"&gt;="&amp;$A13,'Initial Competency Tracker'!$N:$N,"&lt;="&amp;$B13,'Initial Competency Tracker'!$O:$O,'Initial Competency Tracker'!$AC$4)</f>
        <v>0</v>
      </c>
      <c r="C58">
        <f>((COUNTIFS('Initial Competency Tracker'!N:N,"&gt;="&amp;$A13,'Initial Competency Tracker'!N:N,"&lt;="&amp;$B13)))-(B58)</f>
        <v>0</v>
      </c>
      <c r="D58">
        <f>COUNTIFS('Initial Competency Tracker'!$T:$T,"&gt;="&amp;$A13,'Initial Competency Tracker'!$T:$T,"&lt;="&amp;$B13,'Initial Competency Tracker'!$U:$U,'Initial Competency Tracker'!$AD$4)</f>
        <v>0</v>
      </c>
      <c r="E58">
        <f>((COUNTIFS('Initial Competency Tracker'!T:T,"&gt;="&amp;$A13,'Initial Competency Tracker'!T:T,"&lt;="&amp;$B13)))-(D58)</f>
        <v>0</v>
      </c>
    </row>
    <row r="59" spans="1:5" x14ac:dyDescent="0.3">
      <c r="A59" t="str">
        <f t="shared" si="4"/>
        <v>Mar</v>
      </c>
      <c r="B59">
        <f>COUNTIFS('Initial Competency Tracker'!$N:$N,"&gt;="&amp;$A14,'Initial Competency Tracker'!$N:$N,"&lt;="&amp;$B14,'Initial Competency Tracker'!$O:$O,'Initial Competency Tracker'!$AC$4)</f>
        <v>0</v>
      </c>
      <c r="C59">
        <f>((COUNTIFS('Initial Competency Tracker'!N:N,"&gt;="&amp;$A14,'Initial Competency Tracker'!N:N,"&lt;="&amp;$B14)))-(B59)</f>
        <v>0</v>
      </c>
      <c r="D59">
        <f>COUNTIFS('Initial Competency Tracker'!$T:$T,"&gt;="&amp;$A14,'Initial Competency Tracker'!$T:$T,"&lt;="&amp;$B14,'Initial Competency Tracker'!$U:$U,'Initial Competency Tracker'!$AD$4)</f>
        <v>0</v>
      </c>
      <c r="E59">
        <f>((COUNTIFS('Initial Competency Tracker'!T:T,"&gt;="&amp;$A14,'Initial Competency Tracker'!T:T,"&lt;="&amp;$B14)))-(D59)</f>
        <v>0</v>
      </c>
    </row>
    <row r="60" spans="1:5" x14ac:dyDescent="0.3">
      <c r="A60" t="str">
        <f t="shared" si="4"/>
        <v>Apr</v>
      </c>
      <c r="B60">
        <f>COUNTIFS('Initial Competency Tracker'!$N:$N,"&gt;="&amp;$A15,'Initial Competency Tracker'!$N:$N,"&lt;="&amp;$B15,'Initial Competency Tracker'!$O:$O,'Initial Competency Tracker'!$AC$4)</f>
        <v>0</v>
      </c>
      <c r="C60">
        <f>((COUNTIFS('Initial Competency Tracker'!N:N,"&gt;="&amp;$A15,'Initial Competency Tracker'!N:N,"&lt;="&amp;$B15)))-(B60)</f>
        <v>0</v>
      </c>
      <c r="D60">
        <f>COUNTIFS('Initial Competency Tracker'!$T:$T,"&gt;="&amp;$A15,'Initial Competency Tracker'!$T:$T,"&lt;="&amp;$B15,'Initial Competency Tracker'!$U:$U,'Initial Competency Tracker'!$AD$4)</f>
        <v>0</v>
      </c>
      <c r="E60">
        <f>((COUNTIFS('Initial Competency Tracker'!T:T,"&gt;="&amp;$A15,'Initial Competency Tracker'!T:T,"&lt;="&amp;$B15)))-(D60)</f>
        <v>0</v>
      </c>
    </row>
    <row r="61" spans="1:5" x14ac:dyDescent="0.3">
      <c r="A61" s="58" t="s">
        <v>4</v>
      </c>
      <c r="B61" s="58">
        <f>SUM(B49:B60)</f>
        <v>2</v>
      </c>
      <c r="C61" s="58">
        <f>SUM(C49:C60)</f>
        <v>3</v>
      </c>
      <c r="D61" s="58">
        <f>SUM(D49:D60)</f>
        <v>1</v>
      </c>
      <c r="E61" s="58">
        <f>SUM(E49:E60)</f>
        <v>1</v>
      </c>
    </row>
    <row r="63" spans="1:5" x14ac:dyDescent="0.3">
      <c r="B63" t="s">
        <v>106</v>
      </c>
      <c r="C63" t="s">
        <v>107</v>
      </c>
      <c r="D63" t="s">
        <v>108</v>
      </c>
    </row>
    <row r="64" spans="1:5" x14ac:dyDescent="0.3">
      <c r="A64" t="str">
        <f>TEXT(A4, "mmm")</f>
        <v>May</v>
      </c>
      <c r="B64">
        <f>COUNTIFS('Pos.Neg Data'!A:A,"&gt;="&amp;$A4,'Pos.Neg Data'!A:A,"&lt;="&amp;$B4)</f>
        <v>0</v>
      </c>
      <c r="C64">
        <f>COUNTIFS('On-going competency tracker'!A:A,"&gt;="&amp;$A4,'On-going competency tracker'!A:A,"&lt;="&amp;$B4,'On-going competency tracker'!E:E,"&lt;&gt;"&amp;"")</f>
        <v>3</v>
      </c>
      <c r="D64">
        <f>(COUNTIFS('Initial Competency Tracker'!F:F,"&gt;="&amp;$A4,'Initial Competency Tracker'!F:F,"&lt;="&amp;$B4))+(COUNTIFS('Initial Competency Tracker'!I:I,"&gt;="&amp;$A4,'Initial Competency Tracker'!I:I,"&lt;="&amp;$B4))+(COUNTIFS('Initial Competency Tracker'!L:L,"&gt;="&amp;$A4,'Initial Competency Tracker'!L:L,"&lt;="&amp;$B4))</f>
        <v>6</v>
      </c>
    </row>
    <row r="65" spans="1:4" x14ac:dyDescent="0.3">
      <c r="A65" t="str">
        <f t="shared" ref="A65:A75" si="5">TEXT(A5, "mmm")</f>
        <v>Jun</v>
      </c>
      <c r="B65">
        <f>COUNTIFS('Pos.Neg Data'!A:A,"&gt;="&amp;$A5,'Pos.Neg Data'!A:A,"&lt;="&amp;$B5)</f>
        <v>6</v>
      </c>
      <c r="C65">
        <f>COUNTIFS('On-going competency tracker'!A:A,"&gt;="&amp;$A5,'On-going competency tracker'!A:A,"&lt;="&amp;$B5,'On-going competency tracker'!E:E,"&lt;&gt;"&amp;"")</f>
        <v>1</v>
      </c>
      <c r="D65">
        <f>(COUNTIFS('Initial Competency Tracker'!F:F,"&gt;="&amp;$A5,'Initial Competency Tracker'!F:F,"&lt;="&amp;$B5))+(COUNTIFS('Initial Competency Tracker'!I:I,"&gt;="&amp;$A5,'Initial Competency Tracker'!I:I,"&lt;="&amp;$B5))+(COUNTIFS('Initial Competency Tracker'!L:L,"&gt;="&amp;$A5,'Initial Competency Tracker'!L:L,"&lt;="&amp;$B5))</f>
        <v>4</v>
      </c>
    </row>
    <row r="66" spans="1:4" x14ac:dyDescent="0.3">
      <c r="A66" t="str">
        <f t="shared" si="5"/>
        <v>Jul</v>
      </c>
      <c r="B66">
        <f>COUNTIFS('Pos.Neg Data'!A:A,"&gt;="&amp;$A6,'Pos.Neg Data'!A:A,"&lt;="&amp;$B6)</f>
        <v>0</v>
      </c>
      <c r="C66">
        <f>COUNTIFS('On-going competency tracker'!A:A,"&gt;="&amp;$A6,'On-going competency tracker'!A:A,"&lt;="&amp;$B6,'On-going competency tracker'!E:E,"&lt;&gt;"&amp;"")</f>
        <v>0</v>
      </c>
      <c r="D66">
        <f>(COUNTIFS('Initial Competency Tracker'!F:F,"&gt;="&amp;$A6,'Initial Competency Tracker'!F:F,"&lt;="&amp;$B6))+(COUNTIFS('Initial Competency Tracker'!I:I,"&gt;="&amp;$A6,'Initial Competency Tracker'!I:I,"&lt;="&amp;$B6))+(COUNTIFS('Initial Competency Tracker'!L:L,"&gt;="&amp;$A6,'Initial Competency Tracker'!L:L,"&lt;="&amp;$B6))</f>
        <v>2</v>
      </c>
    </row>
    <row r="67" spans="1:4" x14ac:dyDescent="0.3">
      <c r="A67" t="str">
        <f t="shared" si="5"/>
        <v>Aug</v>
      </c>
      <c r="B67">
        <f>COUNTIFS('Pos.Neg Data'!A:A,"&gt;="&amp;$A7,'Pos.Neg Data'!A:A,"&lt;="&amp;$B7)</f>
        <v>0</v>
      </c>
      <c r="C67">
        <f>COUNTIFS('On-going competency tracker'!A:A,"&gt;="&amp;$A7,'On-going competency tracker'!A:A,"&lt;="&amp;$B7,'On-going competency tracker'!E:E,"&lt;&gt;"&amp;"")</f>
        <v>0</v>
      </c>
      <c r="D67">
        <f>(COUNTIFS('Initial Competency Tracker'!F:F,"&gt;="&amp;$A7,'Initial Competency Tracker'!F:F,"&lt;="&amp;$B7))+(COUNTIFS('Initial Competency Tracker'!I:I,"&gt;="&amp;$A7,'Initial Competency Tracker'!I:I,"&lt;="&amp;$B7))+(COUNTIFS('Initial Competency Tracker'!L:L,"&gt;="&amp;$A7,'Initial Competency Tracker'!L:L,"&lt;="&amp;$B7))</f>
        <v>0</v>
      </c>
    </row>
    <row r="68" spans="1:4" x14ac:dyDescent="0.3">
      <c r="A68" t="str">
        <f t="shared" si="5"/>
        <v>Sep</v>
      </c>
      <c r="B68">
        <f>COUNTIFS('Pos.Neg Data'!A:A,"&gt;="&amp;$A8,'Pos.Neg Data'!A:A,"&lt;="&amp;$B8)</f>
        <v>0</v>
      </c>
      <c r="C68">
        <f>COUNTIFS('On-going competency tracker'!A:A,"&gt;="&amp;$A8,'On-going competency tracker'!A:A,"&lt;="&amp;$B8,'On-going competency tracker'!E:E,"&lt;&gt;"&amp;"")</f>
        <v>0</v>
      </c>
      <c r="D68">
        <f>(COUNTIFS('Initial Competency Tracker'!F:F,"&gt;="&amp;$A8,'Initial Competency Tracker'!F:F,"&lt;="&amp;$B8))+(COUNTIFS('Initial Competency Tracker'!I:I,"&gt;="&amp;$A8,'Initial Competency Tracker'!I:I,"&lt;="&amp;$B8))+(COUNTIFS('Initial Competency Tracker'!L:L,"&gt;="&amp;$A8,'Initial Competency Tracker'!L:L,"&lt;="&amp;$B8))</f>
        <v>0</v>
      </c>
    </row>
    <row r="69" spans="1:4" x14ac:dyDescent="0.3">
      <c r="A69" t="str">
        <f t="shared" si="5"/>
        <v>Oct</v>
      </c>
      <c r="B69">
        <f>COUNTIFS('Pos.Neg Data'!A:A,"&gt;="&amp;$A9,'Pos.Neg Data'!A:A,"&lt;="&amp;$B9)</f>
        <v>0</v>
      </c>
      <c r="C69">
        <f>COUNTIFS('On-going competency tracker'!A:A,"&gt;="&amp;$A9,'On-going competency tracker'!A:A,"&lt;="&amp;$B9,'On-going competency tracker'!E:E,"&lt;&gt;"&amp;"")</f>
        <v>0</v>
      </c>
      <c r="D69">
        <f>(COUNTIFS('Initial Competency Tracker'!F:F,"&gt;="&amp;$A9,'Initial Competency Tracker'!F:F,"&lt;="&amp;$B9))+(COUNTIFS('Initial Competency Tracker'!I:I,"&gt;="&amp;$A9,'Initial Competency Tracker'!I:I,"&lt;="&amp;$B9))+(COUNTIFS('Initial Competency Tracker'!L:L,"&gt;="&amp;$A9,'Initial Competency Tracker'!L:L,"&lt;="&amp;$B9))</f>
        <v>0</v>
      </c>
    </row>
    <row r="70" spans="1:4" x14ac:dyDescent="0.3">
      <c r="A70" t="str">
        <f t="shared" si="5"/>
        <v>Nov</v>
      </c>
      <c r="B70">
        <f>COUNTIFS('Pos.Neg Data'!A:A,"&gt;="&amp;$A10,'Pos.Neg Data'!A:A,"&lt;="&amp;$B10)</f>
        <v>0</v>
      </c>
      <c r="C70">
        <f>COUNTIFS('On-going competency tracker'!A:A,"&gt;="&amp;$A10,'On-going competency tracker'!A:A,"&lt;="&amp;$B10,'On-going competency tracker'!E:E,"&lt;&gt;"&amp;"")</f>
        <v>0</v>
      </c>
      <c r="D70">
        <f>(COUNTIFS('Initial Competency Tracker'!F:F,"&gt;="&amp;$A10,'Initial Competency Tracker'!F:F,"&lt;="&amp;$B10))+(COUNTIFS('Initial Competency Tracker'!I:I,"&gt;="&amp;$A10,'Initial Competency Tracker'!I:I,"&lt;="&amp;$B10))+(COUNTIFS('Initial Competency Tracker'!L:L,"&gt;="&amp;$A10,'Initial Competency Tracker'!L:L,"&lt;="&amp;$B10))</f>
        <v>0</v>
      </c>
    </row>
    <row r="71" spans="1:4" x14ac:dyDescent="0.3">
      <c r="A71" t="str">
        <f t="shared" si="5"/>
        <v>Dec</v>
      </c>
      <c r="B71">
        <f>COUNTIFS('Pos.Neg Data'!A:A,"&gt;="&amp;$A11,'Pos.Neg Data'!A:A,"&lt;="&amp;$B11)</f>
        <v>2</v>
      </c>
      <c r="C71">
        <f>COUNTIFS('On-going competency tracker'!A:A,"&gt;="&amp;$A11,'On-going competency tracker'!A:A,"&lt;="&amp;$B11,'On-going competency tracker'!E:E,"&lt;&gt;"&amp;"")</f>
        <v>0</v>
      </c>
      <c r="D71">
        <f>(COUNTIFS('Initial Competency Tracker'!F:F,"&gt;="&amp;$A11,'Initial Competency Tracker'!F:F,"&lt;="&amp;$B11))+(COUNTIFS('Initial Competency Tracker'!I:I,"&gt;="&amp;$A11,'Initial Competency Tracker'!I:I,"&lt;="&amp;$B11))+(COUNTIFS('Initial Competency Tracker'!L:L,"&gt;="&amp;$A11,'Initial Competency Tracker'!L:L,"&lt;="&amp;$B11))</f>
        <v>0</v>
      </c>
    </row>
    <row r="72" spans="1:4" x14ac:dyDescent="0.3">
      <c r="A72" t="str">
        <f t="shared" si="5"/>
        <v>Jan</v>
      </c>
      <c r="B72">
        <f>COUNTIFS('Pos.Neg Data'!A:A,"&gt;="&amp;$A12,'Pos.Neg Data'!A:A,"&lt;="&amp;$B12)</f>
        <v>0</v>
      </c>
      <c r="C72">
        <f>COUNTIFS('On-going competency tracker'!A:A,"&gt;="&amp;$A12,'On-going competency tracker'!A:A,"&lt;="&amp;$B12,'On-going competency tracker'!E:E,"&lt;&gt;"&amp;"")</f>
        <v>0</v>
      </c>
      <c r="D72">
        <f>(COUNTIFS('Initial Competency Tracker'!F:F,"&gt;="&amp;$A12,'Initial Competency Tracker'!F:F,"&lt;="&amp;$B12))+(COUNTIFS('Initial Competency Tracker'!I:I,"&gt;="&amp;$A12,'Initial Competency Tracker'!I:I,"&lt;="&amp;$B12))+(COUNTIFS('Initial Competency Tracker'!L:L,"&gt;="&amp;$A12,'Initial Competency Tracker'!L:L,"&lt;="&amp;$B12))</f>
        <v>0</v>
      </c>
    </row>
    <row r="73" spans="1:4" x14ac:dyDescent="0.3">
      <c r="A73" t="str">
        <f t="shared" si="5"/>
        <v>Feb</v>
      </c>
      <c r="B73">
        <f>COUNTIFS('Pos.Neg Data'!A:A,"&gt;="&amp;$A13,'Pos.Neg Data'!A:A,"&lt;="&amp;$B13)</f>
        <v>0</v>
      </c>
      <c r="C73">
        <f>COUNTIFS('On-going competency tracker'!A:A,"&gt;="&amp;$A13,'On-going competency tracker'!A:A,"&lt;="&amp;$B13,'On-going competency tracker'!E:E,"&lt;&gt;"&amp;"")</f>
        <v>0</v>
      </c>
      <c r="D73">
        <f>(COUNTIFS('Initial Competency Tracker'!F:F,"&gt;="&amp;$A13,'Initial Competency Tracker'!F:F,"&lt;="&amp;$B13))+(COUNTIFS('Initial Competency Tracker'!I:I,"&gt;="&amp;$A13,'Initial Competency Tracker'!I:I,"&lt;="&amp;$B13))+(COUNTIFS('Initial Competency Tracker'!L:L,"&gt;="&amp;$A13,'Initial Competency Tracker'!L:L,"&lt;="&amp;$B13))</f>
        <v>0</v>
      </c>
    </row>
    <row r="74" spans="1:4" x14ac:dyDescent="0.3">
      <c r="A74" t="str">
        <f>TEXT(A14, "mmm")</f>
        <v>Mar</v>
      </c>
      <c r="B74">
        <f>COUNTIFS('Pos.Neg Data'!A:A,"&gt;="&amp;$A14,'Pos.Neg Data'!A:A,"&lt;="&amp;$B14)</f>
        <v>0</v>
      </c>
      <c r="C74">
        <f>COUNTIFS('On-going competency tracker'!A:A,"&gt;="&amp;$A14,'On-going competency tracker'!A:A,"&lt;="&amp;$B14,'On-going competency tracker'!E:E,"&lt;&gt;"&amp;"")</f>
        <v>0</v>
      </c>
      <c r="D74">
        <f>(COUNTIFS('Initial Competency Tracker'!F:F,"&gt;="&amp;$A14,'Initial Competency Tracker'!F:F,"&lt;="&amp;$B14))+(COUNTIFS('Initial Competency Tracker'!I:I,"&gt;="&amp;$A14,'Initial Competency Tracker'!I:I,"&lt;="&amp;$B14))+(COUNTIFS('Initial Competency Tracker'!L:L,"&gt;="&amp;$A14,'Initial Competency Tracker'!L:L,"&lt;="&amp;$B14))</f>
        <v>0</v>
      </c>
    </row>
    <row r="75" spans="1:4" x14ac:dyDescent="0.3">
      <c r="A75" t="str">
        <f t="shared" si="5"/>
        <v>Apr</v>
      </c>
      <c r="B75">
        <f>COUNTIFS('Pos.Neg Data'!A:A,"&gt;="&amp;$A15,'Pos.Neg Data'!A:A,"&lt;="&amp;$B15)</f>
        <v>0</v>
      </c>
      <c r="C75">
        <f>COUNTIFS('On-going competency tracker'!A:A,"&gt;="&amp;$A15,'On-going competency tracker'!A:A,"&lt;="&amp;$B15,'On-going competency tracker'!E:E,"&lt;&gt;"&amp;"")</f>
        <v>0</v>
      </c>
      <c r="D75">
        <f>(COUNTIFS('Initial Competency Tracker'!F:F,"&gt;="&amp;$A15,'Initial Competency Tracker'!F:F,"&lt;="&amp;$B15))+(COUNTIFS('Initial Competency Tracker'!I:I,"&gt;="&amp;$A15,'Initial Competency Tracker'!I:I,"&lt;="&amp;$B15))+(COUNTIFS('Initial Competency Tracker'!L:L,"&gt;="&amp;$A15,'Initial Competency Tracker'!L:L,"&lt;="&amp;$B15))</f>
        <v>0</v>
      </c>
    </row>
    <row r="76" spans="1:4" x14ac:dyDescent="0.3">
      <c r="A76" s="58" t="s">
        <v>4</v>
      </c>
      <c r="B76" s="58">
        <f>SUM(B64:B75)</f>
        <v>8</v>
      </c>
      <c r="C76" s="58">
        <f>SUM(C64:C75)</f>
        <v>4</v>
      </c>
      <c r="D76" s="58">
        <f>SUM(D64:D75)</f>
        <v>12</v>
      </c>
    </row>
  </sheetData>
  <mergeCells count="2">
    <mergeCell ref="A2:C2"/>
    <mergeCell ref="A1:C1"/>
  </mergeCells>
  <pageMargins left="0.7" right="0.7" top="0.75" bottom="0.75" header="0.3" footer="0.3"/>
  <pageSetup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324A8E1BA9F8748B04D61026E015E75" ma:contentTypeVersion="5" ma:contentTypeDescription="Create a new document." ma:contentTypeScope="" ma:versionID="070eb50d26b7031daa2f4f2becfbfb39">
  <xsd:schema xmlns:xsd="http://www.w3.org/2001/XMLSchema" xmlns:xs="http://www.w3.org/2001/XMLSchema" xmlns:p="http://schemas.microsoft.com/office/2006/metadata/properties" xmlns:ns2="http://schemas.microsoft.com/sharepoint/v4" xmlns:ns3="4ab708b0-1722-476c-80b7-51e7d343d51e" targetNamespace="http://schemas.microsoft.com/office/2006/metadata/properties" ma:root="true" ma:fieldsID="3b0894b1cad82e9852852917e94d1b94" ns2:_="" ns3:_="">
    <xsd:import namespace="http://schemas.microsoft.com/sharepoint/v4"/>
    <xsd:import namespace="4ab708b0-1722-476c-80b7-51e7d343d51e"/>
    <xsd:element name="properties">
      <xsd:complexType>
        <xsd:sequence>
          <xsd:element name="documentManagement">
            <xsd:complexType>
              <xsd:all>
                <xsd:element ref="ns2:IconOverlay"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8"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ab708b0-1722-476c-80b7-51e7d343d51e" elementFormDefault="qualified">
    <xsd:import namespace="http://schemas.microsoft.com/office/2006/documentManagement/types"/>
    <xsd:import namespace="http://schemas.microsoft.com/office/infopath/2007/PartnerControls"/>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documentManagement>
</p:properties>
</file>

<file path=customXml/itemProps1.xml><?xml version="1.0" encoding="utf-8"?>
<ds:datastoreItem xmlns:ds="http://schemas.openxmlformats.org/officeDocument/2006/customXml" ds:itemID="{B02B847E-DAE7-4ADE-83F9-14A57A19D8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4"/>
    <ds:schemaRef ds:uri="4ab708b0-1722-476c-80b7-51e7d343d51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7A9A01D-CF9E-4FBE-A01F-418DD93285D7}">
  <ds:schemaRefs>
    <ds:schemaRef ds:uri="http://schemas.microsoft.com/sharepoint/v3/contenttype/forms"/>
  </ds:schemaRefs>
</ds:datastoreItem>
</file>

<file path=customXml/itemProps3.xml><?xml version="1.0" encoding="utf-8"?>
<ds:datastoreItem xmlns:ds="http://schemas.openxmlformats.org/officeDocument/2006/customXml" ds:itemID="{0BE359BB-3715-46E1-B6FA-2FFC499D9360}">
  <ds:schemaRefs>
    <ds:schemaRef ds:uri="http://schemas.microsoft.com/sharepoint/v4"/>
    <ds:schemaRef ds:uri="http://purl.org/dc/terms/"/>
    <ds:schemaRef ds:uri="4ab708b0-1722-476c-80b7-51e7d343d51e"/>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Implementation Instructions</vt:lpstr>
      <vt:lpstr>Pos.Neg Data</vt:lpstr>
      <vt:lpstr>Initial Competency Tracker</vt:lpstr>
      <vt:lpstr>On-going competency tracker</vt:lpstr>
      <vt:lpstr>Graphs</vt:lpstr>
      <vt:lpstr>Annuals graphs</vt:lpstr>
      <vt:lpstr>Holidays</vt:lpstr>
    </vt:vector>
  </TitlesOfParts>
  <Company>State of Missouri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Coaching Observation Tracker</dc:title>
  <dc:creator>Kinne, David</dc:creator>
  <cp:lastModifiedBy>Dickneite, Carol</cp:lastModifiedBy>
  <dcterms:created xsi:type="dcterms:W3CDTF">2023-07-07T14:37:50Z</dcterms:created>
  <dcterms:modified xsi:type="dcterms:W3CDTF">2023-08-29T19:59:42Z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0x0101000324A8E1BA9F8748B04D61026E015E75</vt:lpwstr>
  </property>
</Properties>
</file>